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08" windowWidth="17136" windowHeight="717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63" i="1" l="1"/>
  <c r="C59" i="1"/>
  <c r="C54" i="1"/>
  <c r="C53" i="1" s="1"/>
  <c r="C52" i="1" s="1"/>
  <c r="C42" i="1"/>
  <c r="C41" i="1"/>
  <c r="C40" i="1" s="1"/>
  <c r="C30" i="1"/>
  <c r="E29" i="1"/>
  <c r="C29" i="1"/>
  <c r="E16" i="1"/>
  <c r="E15" i="1"/>
  <c r="C14" i="1"/>
  <c r="C32" i="1" s="1"/>
  <c r="C12" i="1" l="1"/>
  <c r="E27" i="1" s="1"/>
  <c r="C28" i="1"/>
  <c r="C27" i="1" s="1"/>
  <c r="C11" i="1"/>
  <c r="F11" i="1" s="1"/>
</calcChain>
</file>

<file path=xl/sharedStrings.xml><?xml version="1.0" encoding="utf-8"?>
<sst xmlns="http://schemas.openxmlformats.org/spreadsheetml/2006/main" count="77" uniqueCount="69">
  <si>
    <r>
      <t xml:space="preserve">  Đơn vị: </t>
    </r>
    <r>
      <rPr>
        <b/>
        <sz val="12"/>
        <color theme="1"/>
        <rFont val="Times New Roman"/>
        <family val="1"/>
      </rPr>
      <t>TRƯỜNG TIỂU HỌC NGUYỄN THÁI BÌNH</t>
    </r>
  </si>
  <si>
    <t xml:space="preserve"> Chương: 622</t>
  </si>
  <si>
    <t>(Dùng cho đơn vị sử dụng ngân sách)</t>
  </si>
  <si>
    <t>Đvt: Đồng</t>
  </si>
  <si>
    <t xml:space="preserve">Số 
TT </t>
  </si>
  <si>
    <t>Nội dung</t>
  </si>
  <si>
    <t>Dự toán được giao</t>
  </si>
  <si>
    <t>I</t>
  </si>
  <si>
    <t xml:space="preserve"> Tổng số thu</t>
  </si>
  <si>
    <t>1.1</t>
  </si>
  <si>
    <t xml:space="preserve">Học phí </t>
  </si>
  <si>
    <t>1.2</t>
  </si>
  <si>
    <t>Thu sự nghiệp khác</t>
  </si>
  <si>
    <t xml:space="preserve">Thiết bị, vật dụng phục vụ học sinh bán trú </t>
  </si>
  <si>
    <t>Tổ chức dạy 2 buổi/ngày</t>
  </si>
  <si>
    <t xml:space="preserve">Tổ chức phục vụ bán trú </t>
  </si>
  <si>
    <t xml:space="preserve">Vệ sinh bán trú </t>
  </si>
  <si>
    <t>Anh văn tăng cường</t>
  </si>
  <si>
    <t>Tổ chức dạy tin học</t>
  </si>
  <si>
    <t>Anh văn bổ trợ, Nước ngoài</t>
  </si>
  <si>
    <t xml:space="preserve">Tổ chức học kỹ năng sống </t>
  </si>
  <si>
    <t>Tổ chức học Stem Robotic</t>
  </si>
  <si>
    <t>Tổ chức dạy buổi 2</t>
  </si>
  <si>
    <t>Tổ chức dạy Toán, Khoa bằng tiếng Anh</t>
  </si>
  <si>
    <t>Căn tin</t>
  </si>
  <si>
    <t>Chi từ nguồn thu được để lại</t>
  </si>
  <si>
    <t>2.1</t>
  </si>
  <si>
    <t>Chi phí trực tiếp</t>
  </si>
  <si>
    <t>Tiền công trả cho vị trí lao động thường xuyên theo hợp đồng</t>
  </si>
  <si>
    <t>Tiền công khác</t>
  </si>
  <si>
    <t>BHXH 17% , BHYT 3% , BHTNLĐ 0,5%, BHTN 1%,KPCĐ 2%</t>
  </si>
  <si>
    <t>Tiền thuế môn bài, thuế TNDN, GTGT</t>
  </si>
  <si>
    <t>Tiền điện</t>
  </si>
  <si>
    <t>Tiền nước</t>
  </si>
  <si>
    <t>Tiền vệ sinh, môi trường</t>
  </si>
  <si>
    <t>Văn phòng phẩm</t>
  </si>
  <si>
    <t>Mua sắm công cụ, dụng cụ văn phòng</t>
  </si>
  <si>
    <t>Vật tư văn phòng khác</t>
  </si>
  <si>
    <t>Chi mua hàng hóa, vật tư</t>
  </si>
  <si>
    <t>2.2</t>
  </si>
  <si>
    <t>Chi phí quản lý</t>
  </si>
  <si>
    <t>Thuê lao động trong nước</t>
  </si>
  <si>
    <t>Chi phí thuê mướn khác</t>
  </si>
  <si>
    <t>Chi phí hoạt động nghiệp vụ chuyên ngành</t>
  </si>
  <si>
    <t>Thuê bao kênh vệ tinh; thuê bao cáp truyền hình; cước phí Internet; thuê đường truyền mạng</t>
  </si>
  <si>
    <t>Phim ảnh; ấn phẩm truyền thông; sách, báo, tạp chí thư viện</t>
  </si>
  <si>
    <t>Khác</t>
  </si>
  <si>
    <t>In, mua tài liệu</t>
  </si>
  <si>
    <t>Chi phí khác</t>
  </si>
  <si>
    <t>Chi phí sửa chữa trang thiết bị, tài sản</t>
  </si>
  <si>
    <t>Chi các khoản phí và lệ phí</t>
  </si>
  <si>
    <t>Chi khác</t>
  </si>
  <si>
    <t>II</t>
  </si>
  <si>
    <t>DỰ TOÁN CHI NGÂN SÁCH NHÀ NƯỚC</t>
  </si>
  <si>
    <t>Chi sự nghiệp giáo dục, đào tạo, dạy nghề</t>
  </si>
  <si>
    <t xml:space="preserve"> Kinh phí thực hiện chế độ tự chủ </t>
  </si>
  <si>
    <t>- Chi thanh toán cho cá nhân</t>
  </si>
  <si>
    <t>- Chi về hàng hóa- dịch vụ</t>
  </si>
  <si>
    <t>- Chi các khoản khác</t>
  </si>
  <si>
    <t xml:space="preserve">Kinh phí không thực hiện chế độ tự chủ </t>
  </si>
  <si>
    <t>1.3</t>
  </si>
  <si>
    <t>Kinh phí cải cách tiền lương cân đối chi TX</t>
  </si>
  <si>
    <t>HIỆU TRƯỞNG</t>
  </si>
  <si>
    <t>TỔNG SỐ THU, CHI ĐỂ LẠI ĐƠN VỊ</t>
  </si>
  <si>
    <t>NĂM 2023</t>
  </si>
  <si>
    <t xml:space="preserve">DỰ TOÁN THU- CHI NGÂN SÁCH NHÀ NƯỚC </t>
  </si>
  <si>
    <t>(Kèm theo QĐ số 09/QĐ-NTB ngày 12/01/2023 của Trường TH Nguyễn Thái Bình)</t>
  </si>
  <si>
    <t xml:space="preserve">                                                                                                Ngày 12 tháng 01 năm 2023</t>
  </si>
  <si>
    <t>Lê Ngọc Phong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</si>
</sst>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_-;\-* #,##0.0_-;_-* &quot;-&quot;??_-;_-@_-"/>
  </numFmts>
  <fonts count="21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sz val="11"/>
      <color theme="1"/>
      <name val="Cambria"/>
      <family val="1"/>
      <charset val="163"/>
      <scheme val="major"/>
    </font>
    <font>
      <i/>
      <sz val="11"/>
      <color theme="1"/>
      <name val="Cambria"/>
      <family val="1"/>
      <charset val="163"/>
      <scheme val="major"/>
    </font>
    <font>
      <i/>
      <sz val="8"/>
      <color theme="1"/>
      <name val="Cambria"/>
      <family val="1"/>
      <charset val="163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2"/>
      <color theme="1"/>
      <name val="Arial"/>
      <family val="2"/>
      <charset val="163"/>
    </font>
    <font>
      <sz val="12"/>
      <color theme="1"/>
      <name val="Times New Roman"/>
      <family val="1"/>
      <charset val="163"/>
    </font>
    <font>
      <sz val="14"/>
      <color theme="1"/>
      <name val="Cambria"/>
      <family val="1"/>
      <charset val="163"/>
      <scheme val="major"/>
    </font>
    <font>
      <i/>
      <sz val="12"/>
      <color theme="1"/>
      <name val="Times New Roman"/>
      <family val="1"/>
    </font>
    <font>
      <b/>
      <sz val="11"/>
      <color theme="1"/>
      <name val="Cambria"/>
      <family val="1"/>
      <charset val="163"/>
      <scheme val="major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sz val="16"/>
      <color theme="1"/>
      <name val="Times New Roman"/>
      <family val="1"/>
      <charset val="163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3" fontId="6" fillId="0" borderId="2" xfId="0" applyNumberFormat="1" applyFont="1" applyBorder="1"/>
    <xf numFmtId="0" fontId="14" fillId="0" borderId="0" xfId="0" applyFont="1"/>
    <xf numFmtId="164" fontId="14" fillId="0" borderId="0" xfId="1" applyNumberFormat="1" applyFont="1"/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3" fontId="5" fillId="0" borderId="2" xfId="0" applyNumberFormat="1" applyFont="1" applyBorder="1"/>
    <xf numFmtId="0" fontId="11" fillId="0" borderId="2" xfId="0" applyFont="1" applyBorder="1" applyAlignment="1">
      <alignment horizontal="left" wrapText="1"/>
    </xf>
    <xf numFmtId="3" fontId="14" fillId="0" borderId="0" xfId="0" applyNumberFormat="1" applyFont="1"/>
    <xf numFmtId="3" fontId="2" fillId="0" borderId="0" xfId="0" applyNumberFormat="1" applyFont="1"/>
    <xf numFmtId="0" fontId="15" fillId="0" borderId="2" xfId="0" applyFont="1" applyBorder="1" applyAlignment="1">
      <alignment wrapText="1"/>
    </xf>
    <xf numFmtId="3" fontId="15" fillId="0" borderId="2" xfId="0" applyNumberFormat="1" applyFont="1" applyBorder="1"/>
    <xf numFmtId="0" fontId="11" fillId="0" borderId="2" xfId="0" quotePrefix="1" applyFont="1" applyBorder="1" applyAlignment="1">
      <alignment wrapText="1"/>
    </xf>
    <xf numFmtId="0" fontId="5" fillId="0" borderId="2" xfId="0" quotePrefix="1" applyFont="1" applyBorder="1" applyAlignment="1">
      <alignment wrapText="1"/>
    </xf>
    <xf numFmtId="0" fontId="1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3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</xdr:colOff>
      <xdr:row>0</xdr:row>
      <xdr:rowOff>0</xdr:rowOff>
    </xdr:from>
    <xdr:to>
      <xdr:col>3</xdr:col>
      <xdr:colOff>0</xdr:colOff>
      <xdr:row>3</xdr:row>
      <xdr:rowOff>74294</xdr:rowOff>
    </xdr:to>
    <xdr:sp macro="" textlink="">
      <xdr:nvSpPr>
        <xdr:cNvPr id="2" name="TextBox 1"/>
        <xdr:cNvSpPr txBox="1"/>
      </xdr:nvSpPr>
      <xdr:spPr>
        <a:xfrm>
          <a:off x="4335780" y="0"/>
          <a:ext cx="1882140" cy="6457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vi-VN" sz="1100">
              <a:latin typeface="+mj-lt"/>
            </a:rPr>
            <a:t> </a:t>
          </a:r>
          <a:r>
            <a:rPr lang="vi-VN" sz="1100" b="1">
              <a:latin typeface="+mj-lt"/>
            </a:rPr>
            <a:t>Biểu số 2 </a:t>
          </a:r>
          <a:r>
            <a:rPr lang="vi-VN" sz="1100">
              <a:latin typeface="+mj-lt"/>
            </a:rPr>
            <a:t>- Ban hành kèm theo Thông tư số 61/2017/TT-BTC ngày 15 tháng 6 năm 2017 của Bộ Tài chính</a:t>
          </a:r>
          <a:endParaRPr lang="en-US" sz="110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59" workbookViewId="0">
      <selection activeCell="B68" sqref="B68:C68"/>
    </sheetView>
  </sheetViews>
  <sheetFormatPr defaultColWidth="7.36328125" defaultRowHeight="13.8" x14ac:dyDescent="0.25"/>
  <cols>
    <col min="1" max="1" width="4.6328125" style="29" customWidth="1"/>
    <col min="2" max="2" width="43.26953125" style="2" customWidth="1"/>
    <col min="3" max="3" width="24.36328125" style="2" customWidth="1"/>
    <col min="4" max="4" width="7.36328125" style="2"/>
    <col min="5" max="5" width="12.7265625" style="2" bestFit="1" customWidth="1"/>
    <col min="6" max="6" width="14.1796875" style="2" bestFit="1" customWidth="1"/>
    <col min="7" max="7" width="9.26953125" style="2" bestFit="1" customWidth="1"/>
    <col min="8" max="8" width="7.36328125" style="2"/>
    <col min="9" max="10" width="11.36328125" style="2" bestFit="1" customWidth="1"/>
    <col min="11" max="16384" width="7.36328125" style="2"/>
  </cols>
  <sheetData>
    <row r="1" spans="1:6" x14ac:dyDescent="0.25">
      <c r="B1" s="1"/>
      <c r="D1" s="3"/>
    </row>
    <row r="2" spans="1:6" ht="15.6" x14ac:dyDescent="0.3">
      <c r="A2" s="43" t="s">
        <v>0</v>
      </c>
      <c r="B2" s="43"/>
      <c r="C2" s="5"/>
    </row>
    <row r="3" spans="1:6" ht="15.6" x14ac:dyDescent="0.3">
      <c r="A3" s="43" t="s">
        <v>1</v>
      </c>
      <c r="B3" s="43"/>
      <c r="C3" s="5"/>
    </row>
    <row r="4" spans="1:6" ht="21.6" customHeight="1" x14ac:dyDescent="0.3">
      <c r="A4" s="30"/>
      <c r="B4" s="4"/>
      <c r="C4" s="5"/>
    </row>
    <row r="5" spans="1:6" ht="20.399999999999999" x14ac:dyDescent="0.35">
      <c r="A5" s="42" t="s">
        <v>65</v>
      </c>
      <c r="B5" s="42"/>
      <c r="C5" s="42"/>
      <c r="F5" s="3"/>
    </row>
    <row r="6" spans="1:6" ht="20.399999999999999" x14ac:dyDescent="0.35">
      <c r="A6" s="42" t="s">
        <v>64</v>
      </c>
      <c r="B6" s="42"/>
      <c r="C6" s="42"/>
      <c r="F6" s="3"/>
    </row>
    <row r="7" spans="1:6" s="8" customFormat="1" ht="17.399999999999999" x14ac:dyDescent="0.3">
      <c r="A7" s="41" t="s">
        <v>66</v>
      </c>
      <c r="B7" s="41"/>
      <c r="C7" s="41"/>
      <c r="D7" s="6"/>
      <c r="E7" s="7"/>
    </row>
    <row r="8" spans="1:6" s="8" customFormat="1" ht="17.399999999999999" x14ac:dyDescent="0.3">
      <c r="A8" s="44" t="s">
        <v>2</v>
      </c>
      <c r="B8" s="44"/>
      <c r="C8" s="44"/>
      <c r="D8" s="6"/>
      <c r="E8" s="7"/>
    </row>
    <row r="9" spans="1:6" ht="15.6" x14ac:dyDescent="0.3">
      <c r="A9" s="31"/>
      <c r="B9" s="5"/>
      <c r="C9" s="9" t="s">
        <v>3</v>
      </c>
    </row>
    <row r="10" spans="1:6" s="12" customFormat="1" ht="31.2" x14ac:dyDescent="0.3">
      <c r="A10" s="10" t="s">
        <v>4</v>
      </c>
      <c r="B10" s="11" t="s">
        <v>5</v>
      </c>
      <c r="C10" s="11" t="s">
        <v>6</v>
      </c>
    </row>
    <row r="11" spans="1:6" s="14" customFormat="1" ht="15.6" x14ac:dyDescent="0.3">
      <c r="A11" s="32" t="s">
        <v>7</v>
      </c>
      <c r="B11" s="16" t="s">
        <v>63</v>
      </c>
      <c r="C11" s="13">
        <f>C12-C27</f>
        <v>0</v>
      </c>
      <c r="F11" s="15">
        <f>C11/4</f>
        <v>0</v>
      </c>
    </row>
    <row r="12" spans="1:6" ht="15.6" x14ac:dyDescent="0.3">
      <c r="A12" s="32">
        <v>1</v>
      </c>
      <c r="B12" s="16" t="s">
        <v>8</v>
      </c>
      <c r="C12" s="13">
        <f>C13+C14</f>
        <v>5258880000</v>
      </c>
    </row>
    <row r="13" spans="1:6" ht="15.6" x14ac:dyDescent="0.3">
      <c r="A13" s="33" t="s">
        <v>9</v>
      </c>
      <c r="B13" s="17" t="s">
        <v>10</v>
      </c>
      <c r="C13" s="18">
        <v>0</v>
      </c>
    </row>
    <row r="14" spans="1:6" ht="15.6" x14ac:dyDescent="0.3">
      <c r="A14" s="33" t="s">
        <v>11</v>
      </c>
      <c r="B14" s="17" t="s">
        <v>12</v>
      </c>
      <c r="C14" s="13">
        <f>SUM(C15:C26)</f>
        <v>5258880000</v>
      </c>
    </row>
    <row r="15" spans="1:6" s="14" customFormat="1" ht="15.6" x14ac:dyDescent="0.3">
      <c r="A15" s="33"/>
      <c r="B15" s="19" t="s">
        <v>13</v>
      </c>
      <c r="C15" s="18">
        <v>62900000</v>
      </c>
      <c r="E15" s="20">
        <f>C17+C20+C21+C22+C23+C24</f>
        <v>3042450000</v>
      </c>
    </row>
    <row r="16" spans="1:6" ht="15.6" x14ac:dyDescent="0.3">
      <c r="A16" s="33"/>
      <c r="B16" s="19" t="s">
        <v>14</v>
      </c>
      <c r="C16" s="18">
        <v>282960000</v>
      </c>
      <c r="E16" s="21" t="e">
        <f>#REF!+C25</f>
        <v>#REF!</v>
      </c>
    </row>
    <row r="17" spans="1:9" s="14" customFormat="1" ht="15.6" x14ac:dyDescent="0.3">
      <c r="A17" s="33"/>
      <c r="B17" s="19" t="s">
        <v>15</v>
      </c>
      <c r="C17" s="18">
        <v>499500000</v>
      </c>
    </row>
    <row r="18" spans="1:9" ht="15.6" x14ac:dyDescent="0.3">
      <c r="A18" s="33"/>
      <c r="B18" s="19" t="s">
        <v>16</v>
      </c>
      <c r="C18" s="18">
        <v>133200000</v>
      </c>
    </row>
    <row r="19" spans="1:9" ht="15.6" x14ac:dyDescent="0.3">
      <c r="A19" s="33"/>
      <c r="B19" s="19" t="s">
        <v>17</v>
      </c>
      <c r="C19" s="18">
        <v>309420000</v>
      </c>
    </row>
    <row r="20" spans="1:9" ht="15.6" x14ac:dyDescent="0.3">
      <c r="A20" s="33"/>
      <c r="B20" s="19" t="s">
        <v>18</v>
      </c>
      <c r="C20" s="18">
        <v>151560000</v>
      </c>
      <c r="F20" s="21"/>
    </row>
    <row r="21" spans="1:9" ht="15.6" x14ac:dyDescent="0.3">
      <c r="A21" s="33"/>
      <c r="B21" s="19" t="s">
        <v>19</v>
      </c>
      <c r="C21" s="18">
        <v>1194210000</v>
      </c>
    </row>
    <row r="22" spans="1:9" ht="15.6" x14ac:dyDescent="0.3">
      <c r="A22" s="33"/>
      <c r="B22" s="19" t="s">
        <v>20</v>
      </c>
      <c r="C22" s="18">
        <v>417600000</v>
      </c>
    </row>
    <row r="23" spans="1:9" ht="15.6" x14ac:dyDescent="0.3">
      <c r="A23" s="33"/>
      <c r="B23" s="19" t="s">
        <v>21</v>
      </c>
      <c r="C23" s="18">
        <v>522000000</v>
      </c>
    </row>
    <row r="24" spans="1:9" ht="15.6" x14ac:dyDescent="0.3">
      <c r="A24" s="33"/>
      <c r="B24" s="19" t="s">
        <v>22</v>
      </c>
      <c r="C24" s="18">
        <v>257580000</v>
      </c>
    </row>
    <row r="25" spans="1:9" ht="15.6" x14ac:dyDescent="0.3">
      <c r="A25" s="33"/>
      <c r="B25" s="19" t="s">
        <v>23</v>
      </c>
      <c r="C25" s="18">
        <v>1399950000</v>
      </c>
    </row>
    <row r="26" spans="1:9" ht="15.6" x14ac:dyDescent="0.3">
      <c r="A26" s="33"/>
      <c r="B26" s="19" t="s">
        <v>24</v>
      </c>
      <c r="C26" s="18">
        <v>28000000</v>
      </c>
    </row>
    <row r="27" spans="1:9" ht="15.6" x14ac:dyDescent="0.3">
      <c r="A27" s="32">
        <v>2</v>
      </c>
      <c r="B27" s="16" t="s">
        <v>25</v>
      </c>
      <c r="C27" s="13">
        <f>C28+C40</f>
        <v>5258880000</v>
      </c>
      <c r="E27" s="21">
        <f>C12-C27</f>
        <v>0</v>
      </c>
    </row>
    <row r="28" spans="1:9" ht="16.2" x14ac:dyDescent="0.35">
      <c r="A28" s="34" t="s">
        <v>26</v>
      </c>
      <c r="B28" s="22" t="s">
        <v>27</v>
      </c>
      <c r="C28" s="23">
        <f>SUM(C29:C39)</f>
        <v>4756694973</v>
      </c>
    </row>
    <row r="29" spans="1:9" ht="31.2" x14ac:dyDescent="0.3">
      <c r="A29" s="33"/>
      <c r="B29" s="17" t="s">
        <v>28</v>
      </c>
      <c r="C29" s="18">
        <f>126679800+541857290+630</f>
        <v>668537720</v>
      </c>
      <c r="E29" s="21">
        <f>C29+C31</f>
        <v>698307473</v>
      </c>
      <c r="F29" s="21"/>
      <c r="I29" s="21"/>
    </row>
    <row r="30" spans="1:9" ht="15.6" x14ac:dyDescent="0.3">
      <c r="A30" s="33"/>
      <c r="B30" s="24" t="s">
        <v>29</v>
      </c>
      <c r="C30" s="18">
        <f>3617569900-30000000</f>
        <v>3587569900</v>
      </c>
      <c r="F30" s="21"/>
      <c r="I30" s="21"/>
    </row>
    <row r="31" spans="1:9" ht="31.2" x14ac:dyDescent="0.3">
      <c r="A31" s="33"/>
      <c r="B31" s="24" t="s">
        <v>30</v>
      </c>
      <c r="C31" s="18">
        <v>29769753</v>
      </c>
      <c r="F31" s="21"/>
      <c r="I31" s="21"/>
    </row>
    <row r="32" spans="1:9" ht="15.6" x14ac:dyDescent="0.3">
      <c r="A32" s="33"/>
      <c r="B32" s="24" t="s">
        <v>31</v>
      </c>
      <c r="C32" s="18">
        <f>C14*2%</f>
        <v>105177600</v>
      </c>
      <c r="F32" s="21"/>
      <c r="I32" s="21"/>
    </row>
    <row r="33" spans="1:9" ht="15.6" x14ac:dyDescent="0.3">
      <c r="A33" s="33"/>
      <c r="B33" s="24" t="s">
        <v>32</v>
      </c>
      <c r="C33" s="18">
        <v>99000000</v>
      </c>
      <c r="F33" s="21"/>
      <c r="I33" s="21"/>
    </row>
    <row r="34" spans="1:9" ht="15.6" x14ac:dyDescent="0.3">
      <c r="A34" s="33"/>
      <c r="B34" s="24" t="s">
        <v>33</v>
      </c>
      <c r="C34" s="18">
        <v>45000000</v>
      </c>
      <c r="F34" s="21"/>
      <c r="I34" s="21"/>
    </row>
    <row r="35" spans="1:9" ht="15.6" x14ac:dyDescent="0.3">
      <c r="A35" s="33"/>
      <c r="B35" s="24" t="s">
        <v>34</v>
      </c>
      <c r="C35" s="18">
        <v>30000000</v>
      </c>
      <c r="F35" s="21"/>
      <c r="I35" s="21"/>
    </row>
    <row r="36" spans="1:9" ht="15.6" x14ac:dyDescent="0.3">
      <c r="A36" s="33"/>
      <c r="B36" s="24" t="s">
        <v>35</v>
      </c>
      <c r="C36" s="18">
        <v>25000000</v>
      </c>
      <c r="F36" s="21"/>
      <c r="I36" s="21"/>
    </row>
    <row r="37" spans="1:9" ht="15.6" x14ac:dyDescent="0.3">
      <c r="A37" s="33"/>
      <c r="B37" s="24" t="s">
        <v>36</v>
      </c>
      <c r="C37" s="18">
        <v>60000000</v>
      </c>
      <c r="I37" s="21"/>
    </row>
    <row r="38" spans="1:9" ht="16.2" x14ac:dyDescent="0.35">
      <c r="A38" s="35"/>
      <c r="B38" s="25" t="s">
        <v>37</v>
      </c>
      <c r="C38" s="18">
        <v>66640000</v>
      </c>
    </row>
    <row r="39" spans="1:9" ht="15.6" x14ac:dyDescent="0.3">
      <c r="A39" s="33"/>
      <c r="B39" s="17" t="s">
        <v>38</v>
      </c>
      <c r="C39" s="18">
        <v>40000000</v>
      </c>
    </row>
    <row r="40" spans="1:9" ht="16.2" x14ac:dyDescent="0.35">
      <c r="A40" s="34" t="s">
        <v>39</v>
      </c>
      <c r="B40" s="22" t="s">
        <v>40</v>
      </c>
      <c r="C40" s="13">
        <f>SUM(C41:C51)</f>
        <v>502185027</v>
      </c>
    </row>
    <row r="41" spans="1:9" ht="15.6" x14ac:dyDescent="0.3">
      <c r="A41" s="33"/>
      <c r="B41" s="17" t="s">
        <v>41</v>
      </c>
      <c r="C41" s="18">
        <f>200776000</f>
        <v>200776000</v>
      </c>
    </row>
    <row r="42" spans="1:9" ht="15.6" x14ac:dyDescent="0.3">
      <c r="A42" s="33"/>
      <c r="B42" s="17" t="s">
        <v>42</v>
      </c>
      <c r="C42" s="18">
        <f>100000000</f>
        <v>100000000</v>
      </c>
    </row>
    <row r="43" spans="1:9" ht="15.6" x14ac:dyDescent="0.3">
      <c r="A43" s="33"/>
      <c r="B43" s="17" t="s">
        <v>43</v>
      </c>
      <c r="C43" s="18">
        <v>80000000</v>
      </c>
    </row>
    <row r="44" spans="1:9" ht="31.2" x14ac:dyDescent="0.3">
      <c r="A44" s="33"/>
      <c r="B44" s="17" t="s">
        <v>44</v>
      </c>
      <c r="C44" s="18">
        <v>3000000</v>
      </c>
    </row>
    <row r="45" spans="1:9" ht="31.2" x14ac:dyDescent="0.3">
      <c r="A45" s="33"/>
      <c r="B45" s="17" t="s">
        <v>45</v>
      </c>
      <c r="C45" s="18">
        <v>20000000</v>
      </c>
    </row>
    <row r="46" spans="1:9" ht="15.6" x14ac:dyDescent="0.3">
      <c r="A46" s="33"/>
      <c r="B46" s="17" t="s">
        <v>46</v>
      </c>
      <c r="C46" s="18">
        <v>15000000</v>
      </c>
    </row>
    <row r="47" spans="1:9" ht="15.6" x14ac:dyDescent="0.3">
      <c r="A47" s="33"/>
      <c r="B47" s="17" t="s">
        <v>47</v>
      </c>
      <c r="C47" s="18">
        <v>15409027</v>
      </c>
    </row>
    <row r="48" spans="1:9" ht="15.6" x14ac:dyDescent="0.3">
      <c r="A48" s="33"/>
      <c r="B48" s="17" t="s">
        <v>48</v>
      </c>
      <c r="C48" s="18">
        <v>20000000</v>
      </c>
    </row>
    <row r="49" spans="1:10" ht="15.6" x14ac:dyDescent="0.3">
      <c r="A49" s="33"/>
      <c r="B49" s="17" t="s">
        <v>49</v>
      </c>
      <c r="C49" s="18">
        <v>45000000</v>
      </c>
    </row>
    <row r="50" spans="1:10" ht="15.6" x14ac:dyDescent="0.3">
      <c r="A50" s="33"/>
      <c r="B50" s="17" t="s">
        <v>50</v>
      </c>
      <c r="C50" s="18">
        <v>1000000</v>
      </c>
    </row>
    <row r="51" spans="1:10" ht="15.6" x14ac:dyDescent="0.3">
      <c r="A51" s="33"/>
      <c r="B51" s="17" t="s">
        <v>51</v>
      </c>
      <c r="C51" s="18">
        <v>2000000</v>
      </c>
    </row>
    <row r="52" spans="1:10" ht="15.6" x14ac:dyDescent="0.3">
      <c r="A52" s="32" t="s">
        <v>52</v>
      </c>
      <c r="B52" s="16" t="s">
        <v>53</v>
      </c>
      <c r="C52" s="13">
        <f>C53</f>
        <v>7041065000</v>
      </c>
    </row>
    <row r="53" spans="1:10" ht="15.6" x14ac:dyDescent="0.3">
      <c r="A53" s="32">
        <v>1</v>
      </c>
      <c r="B53" s="16" t="s">
        <v>54</v>
      </c>
      <c r="C53" s="18">
        <f>C54+C59+C63</f>
        <v>7041065000</v>
      </c>
    </row>
    <row r="54" spans="1:10" ht="16.2" x14ac:dyDescent="0.35">
      <c r="A54" s="34" t="s">
        <v>9</v>
      </c>
      <c r="B54" s="22" t="s">
        <v>55</v>
      </c>
      <c r="C54" s="23">
        <f>SUM(C55:C57)</f>
        <v>0</v>
      </c>
    </row>
    <row r="55" spans="1:10" ht="15.6" x14ac:dyDescent="0.3">
      <c r="A55" s="33"/>
      <c r="B55" s="24" t="s">
        <v>56</v>
      </c>
      <c r="C55" s="18"/>
      <c r="F55" s="21"/>
      <c r="H55" s="18"/>
      <c r="J55" s="21"/>
    </row>
    <row r="56" spans="1:10" ht="15.6" x14ac:dyDescent="0.3">
      <c r="A56" s="33"/>
      <c r="B56" s="24" t="s">
        <v>57</v>
      </c>
      <c r="C56" s="18"/>
    </row>
    <row r="57" spans="1:10" ht="15.6" x14ac:dyDescent="0.3">
      <c r="A57" s="33"/>
      <c r="B57" s="24" t="s">
        <v>58</v>
      </c>
      <c r="C57" s="18"/>
    </row>
    <row r="58" spans="1:10" ht="15.6" hidden="1" x14ac:dyDescent="0.3">
      <c r="A58" s="33"/>
      <c r="B58" s="17"/>
      <c r="C58" s="18"/>
    </row>
    <row r="59" spans="1:10" ht="16.2" x14ac:dyDescent="0.35">
      <c r="A59" s="34" t="s">
        <v>11</v>
      </c>
      <c r="B59" s="22" t="s">
        <v>59</v>
      </c>
      <c r="C59" s="13">
        <f>SUM(C60:C62)</f>
        <v>3950410000</v>
      </c>
    </row>
    <row r="60" spans="1:10" ht="15.6" x14ac:dyDescent="0.3">
      <c r="A60" s="33"/>
      <c r="B60" s="24" t="s">
        <v>56</v>
      </c>
      <c r="C60" s="18">
        <v>3253484750</v>
      </c>
    </row>
    <row r="61" spans="1:10" ht="15.6" x14ac:dyDescent="0.3">
      <c r="A61" s="33"/>
      <c r="B61" s="24" t="s">
        <v>57</v>
      </c>
      <c r="C61" s="18">
        <v>686125250</v>
      </c>
    </row>
    <row r="62" spans="1:10" ht="15.6" x14ac:dyDescent="0.3">
      <c r="A62" s="33"/>
      <c r="B62" s="24" t="s">
        <v>58</v>
      </c>
      <c r="C62" s="18">
        <v>10800000</v>
      </c>
    </row>
    <row r="63" spans="1:10" ht="16.2" x14ac:dyDescent="0.3">
      <c r="A63" s="36" t="s">
        <v>60</v>
      </c>
      <c r="B63" s="26" t="s">
        <v>61</v>
      </c>
      <c r="C63" s="13">
        <f>SUM(C64:C66)</f>
        <v>3090655000</v>
      </c>
    </row>
    <row r="64" spans="1:10" ht="15.6" x14ac:dyDescent="0.3">
      <c r="A64" s="33"/>
      <c r="B64" s="24" t="s">
        <v>56</v>
      </c>
      <c r="C64" s="18">
        <v>3090655000</v>
      </c>
    </row>
    <row r="65" spans="1:3" ht="15.6" x14ac:dyDescent="0.3">
      <c r="A65" s="33"/>
      <c r="B65" s="24" t="s">
        <v>57</v>
      </c>
      <c r="C65" s="18"/>
    </row>
    <row r="66" spans="1:3" ht="15.6" x14ac:dyDescent="0.3">
      <c r="A66" s="27"/>
      <c r="B66" s="28" t="s">
        <v>58</v>
      </c>
      <c r="C66" s="18"/>
    </row>
    <row r="68" spans="1:3" x14ac:dyDescent="0.25">
      <c r="B68" s="45" t="s">
        <v>67</v>
      </c>
      <c r="C68" s="45"/>
    </row>
    <row r="69" spans="1:3" x14ac:dyDescent="0.25">
      <c r="B69" s="37"/>
      <c r="C69" s="38" t="s">
        <v>62</v>
      </c>
    </row>
    <row r="70" spans="1:3" x14ac:dyDescent="0.25">
      <c r="B70" s="39"/>
    </row>
    <row r="71" spans="1:3" x14ac:dyDescent="0.25">
      <c r="B71" s="39"/>
    </row>
    <row r="72" spans="1:3" x14ac:dyDescent="0.25">
      <c r="B72" s="39"/>
    </row>
    <row r="73" spans="1:3" x14ac:dyDescent="0.25">
      <c r="B73" s="40"/>
      <c r="C73" s="40"/>
    </row>
    <row r="74" spans="1:3" x14ac:dyDescent="0.25">
      <c r="B74" s="39"/>
      <c r="C74" s="38" t="s">
        <v>68</v>
      </c>
    </row>
    <row r="75" spans="1:3" x14ac:dyDescent="0.25">
      <c r="B75" s="37"/>
      <c r="C75" s="37"/>
    </row>
  </sheetData>
  <mergeCells count="8">
    <mergeCell ref="B73:C73"/>
    <mergeCell ref="A7:C7"/>
    <mergeCell ref="A6:C6"/>
    <mergeCell ref="A2:B2"/>
    <mergeCell ref="A3:B3"/>
    <mergeCell ref="A5:C5"/>
    <mergeCell ref="A8:C8"/>
    <mergeCell ref="B68:C68"/>
  </mergeCells>
  <pageMargins left="0.7" right="0.2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</dc:creator>
  <cp:lastModifiedBy>HS</cp:lastModifiedBy>
  <cp:lastPrinted>2023-02-03T00:42:08Z</cp:lastPrinted>
  <dcterms:created xsi:type="dcterms:W3CDTF">2023-02-01T07:42:36Z</dcterms:created>
  <dcterms:modified xsi:type="dcterms:W3CDTF">2023-02-03T00:42:09Z</dcterms:modified>
</cp:coreProperties>
</file>