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330" tabRatio="801"/>
  </bookViews>
  <sheets>
    <sheet name="TM nam-2020" sheetId="18" r:id="rId1"/>
  </sheets>
  <definedNames>
    <definedName name="_xlnm.Print_Titles" localSheetId="0">'TM nam-2020'!$18:$20</definedName>
  </definedNames>
  <calcPr calcId="144525"/>
</workbook>
</file>

<file path=xl/calcChain.xml><?xml version="1.0" encoding="utf-8"?>
<calcChain xmlns="http://schemas.openxmlformats.org/spreadsheetml/2006/main">
  <c r="D157" i="18" l="1"/>
  <c r="C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E144" i="18"/>
  <c r="E157" i="18" s="1"/>
  <c r="F143" i="18"/>
  <c r="F142" i="18"/>
  <c r="F141" i="18"/>
  <c r="F140" i="18"/>
  <c r="F125" i="18"/>
  <c r="F126" i="18"/>
  <c r="F127" i="18"/>
  <c r="F128" i="18"/>
  <c r="F129" i="18"/>
  <c r="F130" i="18"/>
  <c r="F131" i="18"/>
  <c r="F132" i="18"/>
  <c r="F133" i="18"/>
  <c r="F134" i="18"/>
  <c r="F135" i="18"/>
  <c r="E136" i="18"/>
  <c r="D136" i="18"/>
  <c r="F124" i="18"/>
  <c r="C136" i="18"/>
  <c r="F136" i="18" l="1"/>
  <c r="F144" i="18"/>
  <c r="F157" i="18" s="1"/>
  <c r="D92" i="18" l="1"/>
  <c r="D87" i="18"/>
  <c r="D83" i="18"/>
  <c r="D64" i="18"/>
  <c r="D51" i="18"/>
  <c r="D47" i="18"/>
  <c r="D44" i="18"/>
  <c r="D39" i="18"/>
  <c r="D36" i="18"/>
  <c r="D28" i="18"/>
  <c r="D26" i="18"/>
  <c r="E92" i="18"/>
  <c r="E64" i="18"/>
  <c r="D101" i="18"/>
  <c r="E87" i="18"/>
  <c r="E22" i="18"/>
  <c r="E99" i="18"/>
  <c r="D99" i="18"/>
  <c r="E101" i="18"/>
  <c r="E109" i="18"/>
  <c r="D109" i="18"/>
  <c r="F10" i="18"/>
  <c r="F11" i="18"/>
  <c r="F13" i="18"/>
  <c r="C12" i="18"/>
  <c r="C14" i="18" s="1"/>
  <c r="E73" i="18"/>
  <c r="E67" i="18"/>
  <c r="D98" i="18" l="1"/>
  <c r="E98" i="18"/>
  <c r="E12" i="18"/>
  <c r="E14" i="18" s="1"/>
  <c r="E119" i="18"/>
  <c r="E83" i="18"/>
  <c r="D82" i="18"/>
  <c r="D81" i="18"/>
  <c r="D80" i="18"/>
  <c r="E79" i="18"/>
  <c r="D78" i="18"/>
  <c r="D77" i="18"/>
  <c r="D75" i="18"/>
  <c r="D72" i="18"/>
  <c r="D71" i="18"/>
  <c r="D69" i="18"/>
  <c r="D68" i="18"/>
  <c r="D63" i="18"/>
  <c r="D62" i="18" s="1"/>
  <c r="E62" i="18"/>
  <c r="D61" i="18"/>
  <c r="D60" i="18"/>
  <c r="E55" i="18"/>
  <c r="E51" i="18"/>
  <c r="E47" i="18"/>
  <c r="E44" i="18"/>
  <c r="E39" i="18"/>
  <c r="E36" i="18"/>
  <c r="E28" i="18"/>
  <c r="E26" i="18"/>
  <c r="D25" i="18"/>
  <c r="D22" i="18" s="1"/>
  <c r="D12" i="18"/>
  <c r="E97" i="18" l="1"/>
  <c r="D55" i="18"/>
  <c r="D67" i="18"/>
  <c r="D73" i="18"/>
  <c r="F12" i="18"/>
  <c r="D79" i="18"/>
  <c r="D14" i="18"/>
  <c r="F14" i="18" s="1"/>
  <c r="D97" i="18" l="1"/>
  <c r="D119" i="18"/>
</calcChain>
</file>

<file path=xl/comments1.xml><?xml version="1.0" encoding="utf-8"?>
<comments xmlns="http://schemas.openxmlformats.org/spreadsheetml/2006/main">
  <authors>
    <author>KE TOAN</author>
  </authors>
  <commentList>
    <comment ref="D130" authorId="0">
      <text>
        <r>
          <rPr>
            <b/>
            <sz val="9"/>
            <color indexed="81"/>
            <rFont val="Tahoma"/>
            <family val="2"/>
          </rPr>
          <t>KE TOAN:</t>
        </r>
        <r>
          <rPr>
            <sz val="9"/>
            <color indexed="81"/>
            <rFont val="Tahoma"/>
            <family val="2"/>
          </rPr>
          <t xml:space="preserve">
133.276.000</t>
        </r>
      </text>
    </comment>
    <comment ref="E130" authorId="0">
      <text>
        <r>
          <rPr>
            <b/>
            <sz val="9"/>
            <color indexed="81"/>
            <rFont val="Tahoma"/>
            <family val="2"/>
          </rPr>
          <t>KE TOAN:</t>
        </r>
        <r>
          <rPr>
            <sz val="9"/>
            <color indexed="81"/>
            <rFont val="Tahoma"/>
            <family val="2"/>
          </rPr>
          <t xml:space="preserve">
133.276.000</t>
        </r>
      </text>
    </comment>
  </commentList>
</comments>
</file>

<file path=xl/sharedStrings.xml><?xml version="1.0" encoding="utf-8"?>
<sst xmlns="http://schemas.openxmlformats.org/spreadsheetml/2006/main" count="168" uniqueCount="139">
  <si>
    <t>Hiệu trưởng</t>
  </si>
  <si>
    <t>Nguyễn Thị Minh Hiếu</t>
  </si>
  <si>
    <t>UBND QUẬN GÒ VẤP</t>
  </si>
  <si>
    <t>TRƯỜNG TH KIM ĐỒNG</t>
  </si>
  <si>
    <t>BẢNG THUYẾT MINH TÌNH HÌNH THỰC HIỆN DỰ TOÁN NGÂN SÁCH NHÀ NƯỚC</t>
  </si>
  <si>
    <t>Nguồn 13 (chi thường xuyên)</t>
  </si>
  <si>
    <t>Nguồn 14 (10% tiết kiệm DT chi thường xuyên)</t>
  </si>
  <si>
    <t>Nguồn 12 (chi không thường xuyên)</t>
  </si>
  <si>
    <t>Tổng cộng</t>
  </si>
  <si>
    <t>Dự toán đã sử dụng</t>
  </si>
  <si>
    <t>Tồn cuối kỳ</t>
  </si>
  <si>
    <t>II. Chi tiết tình hình sử dụng dự toán ngân sách theo nguồn kinh phí:</t>
  </si>
  <si>
    <t>1/ Chi thường xuyên (nguồn 13) :</t>
  </si>
  <si>
    <t>Mã nội dung kinh tế</t>
  </si>
  <si>
    <t>Chỉ tiêu</t>
  </si>
  <si>
    <t>B</t>
  </si>
  <si>
    <t>C</t>
  </si>
  <si>
    <t>Tiền lương</t>
  </si>
  <si>
    <t>Lương theo ngạch bậc</t>
  </si>
  <si>
    <t>Lương hợp đồng theo chế độ</t>
  </si>
  <si>
    <t>Lương khác</t>
  </si>
  <si>
    <t>Tiền công trả cho vị trí lao động thường xuyên theo hợp đồng</t>
  </si>
  <si>
    <t>Phụ cấp lương</t>
  </si>
  <si>
    <t>Phụ cấp chức vụ</t>
  </si>
  <si>
    <t>Phụ cấp làm đêm, làm thêm giờ</t>
  </si>
  <si>
    <t>Phụ cấp độc hại</t>
  </si>
  <si>
    <t>Phụ cấp ưu đãi nghề</t>
  </si>
  <si>
    <t>Phụ cấp trách nhiệm theo nghề, theo công việc</t>
  </si>
  <si>
    <t>Phụ cấp thâm niên vượt khung, phụ cấp thâm niên nghề</t>
  </si>
  <si>
    <t>Phụ cấp khác</t>
  </si>
  <si>
    <t>Các khoản đóng góp</t>
  </si>
  <si>
    <t>Bảo hiểm xã hội</t>
  </si>
  <si>
    <t>Bảo hiểm y tế</t>
  </si>
  <si>
    <t>Kinh phí công đoàn</t>
  </si>
  <si>
    <t>Bảo hiểm thất nghiệp</t>
  </si>
  <si>
    <t>Các khoản thanh toán khác cho cá nhân</t>
  </si>
  <si>
    <t>Chi thu nhập tăng thêm theo cơ chế khoán, tự chủ</t>
  </si>
  <si>
    <t>Chi khác</t>
  </si>
  <si>
    <t>Thanh toán dịch vụ công cộng</t>
  </si>
  <si>
    <t>Tiền điện</t>
  </si>
  <si>
    <t>Tiền nước</t>
  </si>
  <si>
    <t>Tiền vệ sinh, môi trường</t>
  </si>
  <si>
    <t>Vật tư văn phòng</t>
  </si>
  <si>
    <t>Văn phòng phẩm</t>
  </si>
  <si>
    <t>Mua sắm công cụ dụng cụ văn phòng</t>
  </si>
  <si>
    <t>Vật tư văn phòng khác</t>
  </si>
  <si>
    <t>Thông tin, tuyên truyền, liên lạc</t>
  </si>
  <si>
    <t>Cước phí điện thoại (không bao gồm khoán điện thoại); thuê bao đường điện thoại, fax</t>
  </si>
  <si>
    <t>Thuê bao kênh vệ tinh; thuê bao truyền hình cáp; cước phí internet; thuê bao mạng</t>
  </si>
  <si>
    <t>Tuyên truyền; quảng cáo</t>
  </si>
  <si>
    <t>Phim ảnh; ấn phẩm truyền thông; sách, báo, tạp chí thư viện</t>
  </si>
  <si>
    <t>Khoán điện thoại</t>
  </si>
  <si>
    <t>Khác</t>
  </si>
  <si>
    <t>Hội nghị</t>
  </si>
  <si>
    <t>In, mua tài liệu</t>
  </si>
  <si>
    <t>Công tác phí</t>
  </si>
  <si>
    <t>Khoán công tác phí</t>
  </si>
  <si>
    <t>Chi phí thuê mướn</t>
  </si>
  <si>
    <t>Thuê phương tiện vận chuyển</t>
  </si>
  <si>
    <t>Thuê thiết bị các loại</t>
  </si>
  <si>
    <t>Thuê lao động trong nước</t>
  </si>
  <si>
    <t>Thuê đào tạo lại cán bộ</t>
  </si>
  <si>
    <t>Chi phí thuê mướn khác</t>
  </si>
  <si>
    <t xml:space="preserve">Sửa chữa, duy tu tài sản phục vụ công tác chuyên môn và các công trình cơ sở hạ tầng </t>
  </si>
  <si>
    <t>Tài sản và thiết bị chuyên dùng</t>
  </si>
  <si>
    <t>Nhà cửa</t>
  </si>
  <si>
    <t>Các thiết bị công nghệ thông tin</t>
  </si>
  <si>
    <t>Đường điện, cấp thoát nước</t>
  </si>
  <si>
    <t>Các tài sản và công trình hạ tầng cơ sở khác</t>
  </si>
  <si>
    <t>Mua sắm tài sản phục vụ công tác chuyên môn</t>
  </si>
  <si>
    <t>Tài sản và thiết bị khác</t>
  </si>
  <si>
    <t>Chi phí nghiệp vụ chuyên môn của từng ngành</t>
  </si>
  <si>
    <t>Chi mua hàng hoá, vật tư</t>
  </si>
  <si>
    <t>Chi các khoản khác</t>
  </si>
  <si>
    <t>-  Trợ cấp chênh lệch giữa Nghị định 47/2016/NĐ-CP và Nghị định 17/2015/NĐ-CP: ……… đồng.</t>
  </si>
  <si>
    <t>-  Tăng lương theo Nghị định 47/2017/NĐ-CP:…………………….. đồng.</t>
  </si>
  <si>
    <t>3/Chi không thường xuyên (nguồn 12) :</t>
  </si>
  <si>
    <t>Tiền thưởng</t>
  </si>
  <si>
    <t>Thưởng thường xuyên</t>
  </si>
  <si>
    <t>Thưởng khác</t>
  </si>
  <si>
    <t>2/</t>
  </si>
  <si>
    <t xml:space="preserve">Tiền vé máy bay ,tàu xe </t>
  </si>
  <si>
    <t xml:space="preserve">chi khác </t>
  </si>
  <si>
    <t xml:space="preserve">Chi các khoản phí và lệ phí </t>
  </si>
  <si>
    <t xml:space="preserve">Chi bảo hiểm tài sản và phương tiện </t>
  </si>
  <si>
    <t xml:space="preserve">cấp bù học phí cho cơ sở giáo dục đào tạo theo chế độ </t>
  </si>
  <si>
    <t xml:space="preserve">Chi lập các quỹ của đơn vị thực hiện khoán chi </t>
  </si>
  <si>
    <t xml:space="preserve">Chi lập quỹ bổ sung thu nhập quỹ dự phòng ổn định thu nhập </t>
  </si>
  <si>
    <t xml:space="preserve">Chi lập quỹ phúc lợi </t>
  </si>
  <si>
    <t xml:space="preserve">Chi lập quỷ khen thưởng </t>
  </si>
  <si>
    <t xml:space="preserve">Chi lập quỹ phát triễn hoạt động sự nghiệp </t>
  </si>
  <si>
    <t xml:space="preserve">Nguồn 14 </t>
  </si>
  <si>
    <t xml:space="preserve">Tổng </t>
  </si>
  <si>
    <t xml:space="preserve">Tổng cộng nguồn 13 </t>
  </si>
  <si>
    <t xml:space="preserve">NĂM 2019 </t>
  </si>
  <si>
    <t>I. Tổng quan tình hình sử dụng dự toán năm 2019</t>
  </si>
  <si>
    <t xml:space="preserve">Đồng phục trang phục; bảo hộ lao động  </t>
  </si>
  <si>
    <t>Tồn năm 2018 chuyển sang</t>
  </si>
  <si>
    <t>Dự toán giao trong năm 2019</t>
  </si>
  <si>
    <t>4/ Thuyết minh chi tiết số liệu quyết toán nguồn thu sự nghiệp vả thu SXKDDV năm 2019 :</t>
  </si>
  <si>
    <t>STT</t>
  </si>
  <si>
    <t>Năm 2018 chuyển sang</t>
  </si>
  <si>
    <t>Tổ chức phục vụ bán trú</t>
  </si>
  <si>
    <t>Thiết bị, vật dụng PVBT</t>
  </si>
  <si>
    <t>Vệ sinh bán trú</t>
  </si>
  <si>
    <t>Học buổi 2</t>
  </si>
  <si>
    <t>Phục vụ ăn sáng</t>
  </si>
  <si>
    <t>Thu trong  năm 2019</t>
  </si>
  <si>
    <t>Chi trongnăm 2019</t>
  </si>
  <si>
    <t>Tồn năm 2019</t>
  </si>
  <si>
    <t>17% English Link</t>
  </si>
  <si>
    <t>5% Kỹ năng sống</t>
  </si>
  <si>
    <t>Cho thuê địa điểm</t>
  </si>
  <si>
    <t xml:space="preserve">Cho thuê căn tin </t>
  </si>
  <si>
    <t>Hoa Hồng BHYT 2%</t>
  </si>
  <si>
    <t>Lãi ngân hàng</t>
  </si>
  <si>
    <t>Nguồn thu</t>
  </si>
  <si>
    <t>Tiền in đề thi và giấy kiểm tra</t>
  </si>
  <si>
    <t>Thu tiền ăn bán trú</t>
  </si>
  <si>
    <t>Tiền ăn sáng cho học sinh</t>
  </si>
  <si>
    <t>Tiền nước cho hs bán trú</t>
  </si>
  <si>
    <t xml:space="preserve">Thu BHYT </t>
  </si>
  <si>
    <t xml:space="preserve">Thu BHTN </t>
  </si>
  <si>
    <t>Kỹ năng sống</t>
  </si>
  <si>
    <t>Anh văn English Link</t>
  </si>
  <si>
    <t>Tiền điện máy lạnh</t>
  </si>
  <si>
    <t>Tiền ăn sáng CB-GV-NV</t>
  </si>
  <si>
    <t>Tiền ăn trưa CB-GV-NV</t>
  </si>
  <si>
    <t>Tiền trợ cấp thai sản</t>
  </si>
  <si>
    <t>Tiền tham quan học tập ngoại khóa HS</t>
  </si>
  <si>
    <t>Tiền phù hiệu</t>
  </si>
  <si>
    <t>Tiền sổ liên lạc điện tử</t>
  </si>
  <si>
    <t>Tiền xe chở HS đi bơi Khối 3</t>
  </si>
  <si>
    <t>Tiền thu hộ khác</t>
  </si>
  <si>
    <t>Tổng thu</t>
  </si>
  <si>
    <t>TA tăng cường GV Việt Nam</t>
  </si>
  <si>
    <t>Người lập</t>
  </si>
  <si>
    <t>Nguyễn Thị Thúy</t>
  </si>
  <si>
    <t>Gò Vấp, ngày 30 tháng 9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</si>
</sst>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"/>
    <numFmt numFmtId="168" formatCode="_-* #,##0\ _₫_-;\-* #,##0\ _₫_-;_-* &quot;-&quot;??\ _₫_-;_-@_-"/>
  </numFmts>
  <fonts count="35">
    <font>
      <sz val="11"/>
      <color theme="1"/>
      <name val="Calibri"/>
      <charset val="13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VNI-Times"/>
    </font>
    <font>
      <sz val="11"/>
      <color theme="1"/>
      <name val="Calibri"/>
      <family val="2"/>
      <scheme val="minor"/>
    </font>
    <font>
      <sz val="11"/>
      <name val="VNI-Times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theme="0"/>
      <name val="Times New Roman"/>
      <family val="1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b/>
      <sz val="13"/>
      <color theme="1"/>
      <name val="Times New Roman"/>
      <charset val="134"/>
    </font>
    <font>
      <sz val="12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/>
    <xf numFmtId="165" fontId="16" fillId="0" borderId="0" applyFont="0" applyFill="0" applyBorder="0" applyAlignment="0" applyProtection="0"/>
    <xf numFmtId="0" fontId="15" fillId="0" borderId="0"/>
    <xf numFmtId="165" fontId="17" fillId="0" borderId="0" applyFont="0" applyFill="0" applyBorder="0" applyAlignment="0" applyProtection="0"/>
    <xf numFmtId="0" fontId="17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/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0" borderId="7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6" fontId="12" fillId="2" borderId="7" xfId="1" applyNumberFormat="1" applyFont="1" applyFill="1" applyBorder="1" applyAlignment="1">
      <alignment horizontal="right" vertical="center" wrapText="1"/>
    </xf>
    <xf numFmtId="167" fontId="12" fillId="2" borderId="3" xfId="0" applyNumberFormat="1" applyFont="1" applyFill="1" applyBorder="1" applyAlignment="1">
      <alignment horizontal="center" vertical="center" wrapText="1"/>
    </xf>
    <xf numFmtId="166" fontId="12" fillId="2" borderId="3" xfId="1" applyNumberFormat="1" applyFont="1" applyFill="1" applyBorder="1" applyAlignment="1">
      <alignment horizontal="right" vertical="center" wrapText="1"/>
    </xf>
    <xf numFmtId="166" fontId="12" fillId="2" borderId="1" xfId="1" applyNumberFormat="1" applyFont="1" applyFill="1" applyBorder="1" applyAlignment="1">
      <alignment horizontal="right" vertical="center" wrapText="1"/>
    </xf>
    <xf numFmtId="167" fontId="14" fillId="2" borderId="5" xfId="0" applyNumberFormat="1" applyFont="1" applyFill="1" applyBorder="1" applyAlignment="1">
      <alignment horizontal="center" vertical="center" wrapText="1"/>
    </xf>
    <xf numFmtId="166" fontId="14" fillId="2" borderId="5" xfId="1" applyNumberFormat="1" applyFont="1" applyFill="1" applyBorder="1" applyAlignment="1">
      <alignment horizontal="right" vertical="center" wrapText="1"/>
    </xf>
    <xf numFmtId="166" fontId="14" fillId="2" borderId="9" xfId="1" applyNumberFormat="1" applyFont="1" applyFill="1" applyBorder="1" applyAlignment="1">
      <alignment horizontal="right" vertical="center" wrapText="1"/>
    </xf>
    <xf numFmtId="166" fontId="14" fillId="2" borderId="7" xfId="1" applyNumberFormat="1" applyFont="1" applyFill="1" applyBorder="1" applyAlignment="1">
      <alignment horizontal="right" vertical="center" wrapText="1"/>
    </xf>
    <xf numFmtId="167" fontId="14" fillId="2" borderId="4" xfId="0" applyNumberFormat="1" applyFont="1" applyFill="1" applyBorder="1" applyAlignment="1">
      <alignment horizontal="center" vertical="center" wrapText="1"/>
    </xf>
    <xf numFmtId="166" fontId="14" fillId="2" borderId="4" xfId="1" applyNumberFormat="1" applyFont="1" applyFill="1" applyBorder="1" applyAlignment="1">
      <alignment horizontal="right" vertical="center" wrapText="1"/>
    </xf>
    <xf numFmtId="167" fontId="14" fillId="2" borderId="8" xfId="0" applyNumberFormat="1" applyFont="1" applyFill="1" applyBorder="1" applyAlignment="1">
      <alignment horizontal="center" vertical="center" wrapText="1"/>
    </xf>
    <xf numFmtId="166" fontId="14" fillId="2" borderId="8" xfId="1" applyNumberFormat="1" applyFont="1" applyFill="1" applyBorder="1" applyAlignment="1">
      <alignment horizontal="right" vertical="center" wrapText="1"/>
    </xf>
    <xf numFmtId="166" fontId="14" fillId="2" borderId="13" xfId="1" applyNumberFormat="1" applyFont="1" applyFill="1" applyBorder="1" applyAlignment="1">
      <alignment horizontal="right" vertical="center" wrapText="1"/>
    </xf>
    <xf numFmtId="167" fontId="14" fillId="2" borderId="3" xfId="0" applyNumberFormat="1" applyFont="1" applyFill="1" applyBorder="1" applyAlignment="1">
      <alignment horizontal="center" vertical="center" wrapText="1"/>
    </xf>
    <xf numFmtId="166" fontId="14" fillId="2" borderId="3" xfId="1" applyNumberFormat="1" applyFont="1" applyFill="1" applyBorder="1" applyAlignment="1">
      <alignment horizontal="right" vertical="center" wrapText="1"/>
    </xf>
    <xf numFmtId="166" fontId="14" fillId="2" borderId="1" xfId="1" applyNumberFormat="1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166" fontId="12" fillId="3" borderId="8" xfId="1" applyNumberFormat="1" applyFont="1" applyFill="1" applyBorder="1" applyAlignment="1">
      <alignment horizontal="right" vertical="center" wrapText="1"/>
    </xf>
    <xf numFmtId="166" fontId="12" fillId="3" borderId="13" xfId="1" applyNumberFormat="1" applyFont="1" applyFill="1" applyBorder="1" applyAlignment="1">
      <alignment horizontal="right" vertical="center" wrapText="1"/>
    </xf>
    <xf numFmtId="167" fontId="14" fillId="2" borderId="15" xfId="0" applyNumberFormat="1" applyFont="1" applyFill="1" applyBorder="1" applyAlignment="1">
      <alignment horizontal="center" vertical="center" wrapText="1"/>
    </xf>
    <xf numFmtId="166" fontId="14" fillId="2" borderId="0" xfId="1" applyNumberFormat="1" applyFont="1" applyFill="1" applyBorder="1" applyAlignment="1">
      <alignment horizontal="right" vertical="center" wrapText="1"/>
    </xf>
    <xf numFmtId="167" fontId="14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/>
    <xf numFmtId="0" fontId="2" fillId="0" borderId="3" xfId="0" applyFont="1" applyBorder="1"/>
    <xf numFmtId="0" fontId="7" fillId="0" borderId="0" xfId="0" quotePrefix="1" applyFont="1" applyAlignment="1">
      <alignment horizontal="left" vertical="center"/>
    </xf>
    <xf numFmtId="166" fontId="9" fillId="3" borderId="3" xfId="1" applyNumberFormat="1" applyFont="1" applyFill="1" applyBorder="1" applyAlignment="1">
      <alignment horizontal="right" vertical="center" wrapText="1"/>
    </xf>
    <xf numFmtId="166" fontId="12" fillId="3" borderId="3" xfId="1" applyNumberFormat="1" applyFont="1" applyFill="1" applyBorder="1" applyAlignment="1">
      <alignment horizontal="right" vertical="center" wrapText="1"/>
    </xf>
    <xf numFmtId="0" fontId="21" fillId="3" borderId="13" xfId="0" applyFont="1" applyFill="1" applyBorder="1" applyAlignment="1">
      <alignment vertical="center" wrapText="1"/>
    </xf>
    <xf numFmtId="167" fontId="21" fillId="3" borderId="8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166" fontId="20" fillId="2" borderId="3" xfId="1" applyNumberFormat="1" applyFont="1" applyFill="1" applyBorder="1" applyAlignment="1">
      <alignment horizontal="right" vertical="center" wrapText="1"/>
    </xf>
    <xf numFmtId="166" fontId="20" fillId="2" borderId="1" xfId="1" applyNumberFormat="1" applyFont="1" applyFill="1" applyBorder="1" applyAlignment="1">
      <alignment horizontal="right" vertical="center" wrapText="1"/>
    </xf>
    <xf numFmtId="166" fontId="20" fillId="2" borderId="7" xfId="1" applyNumberFormat="1" applyFont="1" applyFill="1" applyBorder="1" applyAlignment="1">
      <alignment horizontal="right" vertical="center" wrapText="1"/>
    </xf>
    <xf numFmtId="167" fontId="20" fillId="2" borderId="3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67" fontId="21" fillId="2" borderId="3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166" fontId="20" fillId="2" borderId="5" xfId="1" applyNumberFormat="1" applyFont="1" applyFill="1" applyBorder="1" applyAlignment="1">
      <alignment horizontal="right" vertical="center" wrapText="1"/>
    </xf>
    <xf numFmtId="167" fontId="20" fillId="2" borderId="5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166" fontId="14" fillId="2" borderId="21" xfId="1" applyNumberFormat="1" applyFont="1" applyFill="1" applyBorder="1" applyAlignment="1">
      <alignment horizontal="right" vertical="center" wrapText="1"/>
    </xf>
    <xf numFmtId="166" fontId="21" fillId="2" borderId="3" xfId="1" applyNumberFormat="1" applyFont="1" applyFill="1" applyBorder="1" applyAlignment="1">
      <alignment horizontal="right" vertical="center" wrapText="1"/>
    </xf>
    <xf numFmtId="166" fontId="20" fillId="2" borderId="15" xfId="1" applyNumberFormat="1" applyFont="1" applyFill="1" applyBorder="1" applyAlignment="1">
      <alignment horizontal="right" vertical="center" wrapText="1"/>
    </xf>
    <xf numFmtId="0" fontId="22" fillId="4" borderId="1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164" fontId="8" fillId="3" borderId="4" xfId="1" applyNumberFormat="1" applyFont="1" applyFill="1" applyBorder="1" applyAlignment="1">
      <alignment horizontal="right" vertical="center"/>
    </xf>
    <xf numFmtId="164" fontId="8" fillId="3" borderId="4" xfId="2" applyNumberFormat="1" applyFont="1" applyFill="1" applyBorder="1" applyAlignment="1">
      <alignment horizontal="right" vertical="center"/>
    </xf>
    <xf numFmtId="166" fontId="9" fillId="3" borderId="3" xfId="1" applyNumberFormat="1" applyFont="1" applyFill="1" applyBorder="1"/>
    <xf numFmtId="3" fontId="18" fillId="3" borderId="3" xfId="4" applyNumberFormat="1" applyFont="1" applyFill="1" applyBorder="1" applyAlignment="1">
      <alignment vertical="center"/>
    </xf>
    <xf numFmtId="166" fontId="18" fillId="3" borderId="3" xfId="3" quotePrefix="1" applyNumberFormat="1" applyFont="1" applyFill="1" applyBorder="1" applyAlignment="1">
      <alignment horizontal="center" vertical="center"/>
    </xf>
    <xf numFmtId="166" fontId="10" fillId="3" borderId="3" xfId="1" applyNumberFormat="1" applyFont="1" applyFill="1" applyBorder="1"/>
    <xf numFmtId="166" fontId="9" fillId="3" borderId="3" xfId="1" applyNumberFormat="1" applyFont="1" applyFill="1" applyBorder="1" applyAlignment="1">
      <alignment vertical="center"/>
    </xf>
    <xf numFmtId="166" fontId="11" fillId="3" borderId="3" xfId="1" applyNumberFormat="1" applyFont="1" applyFill="1" applyBorder="1" applyAlignment="1">
      <alignment vertical="center"/>
    </xf>
    <xf numFmtId="166" fontId="21" fillId="3" borderId="3" xfId="1" applyNumberFormat="1" applyFont="1" applyFill="1" applyBorder="1" applyAlignment="1">
      <alignment horizontal="right" vertical="center" wrapText="1"/>
    </xf>
    <xf numFmtId="167" fontId="21" fillId="2" borderId="8" xfId="0" applyNumberFormat="1" applyFont="1" applyFill="1" applyBorder="1" applyAlignment="1">
      <alignment horizontal="center" vertical="center" wrapText="1"/>
    </xf>
    <xf numFmtId="166" fontId="14" fillId="2" borderId="26" xfId="1" applyNumberFormat="1" applyFont="1" applyFill="1" applyBorder="1" applyAlignment="1">
      <alignment horizontal="right" vertical="center" wrapText="1"/>
    </xf>
    <xf numFmtId="167" fontId="14" fillId="2" borderId="26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168" fontId="27" fillId="0" borderId="3" xfId="1" applyNumberFormat="1" applyFont="1" applyBorder="1" applyAlignment="1">
      <alignment horizontal="center" wrapText="1"/>
    </xf>
    <xf numFmtId="168" fontId="27" fillId="0" borderId="3" xfId="1" applyNumberFormat="1" applyFont="1" applyFill="1" applyBorder="1" applyAlignment="1">
      <alignment horizontal="center" wrapText="1"/>
    </xf>
    <xf numFmtId="168" fontId="27" fillId="0" borderId="3" xfId="1" applyNumberFormat="1" applyFont="1" applyFill="1" applyBorder="1" applyAlignment="1">
      <alignment horizontal="left" wrapText="1"/>
    </xf>
    <xf numFmtId="168" fontId="26" fillId="0" borderId="3" xfId="1" applyNumberFormat="1" applyFont="1" applyFill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168" fontId="14" fillId="0" borderId="3" xfId="1" applyNumberFormat="1" applyFont="1" applyFill="1" applyBorder="1" applyAlignment="1">
      <alignment horizontal="left" wrapText="1"/>
    </xf>
    <xf numFmtId="0" fontId="26" fillId="0" borderId="3" xfId="0" applyFont="1" applyBorder="1" applyAlignment="1">
      <alignment horizontal="center" vertical="center" wrapText="1"/>
    </xf>
    <xf numFmtId="168" fontId="27" fillId="0" borderId="3" xfId="1" applyNumberFormat="1" applyFont="1" applyFill="1" applyBorder="1" applyAlignment="1">
      <alignment horizontal="center" vertical="center" wrapText="1"/>
    </xf>
    <xf numFmtId="168" fontId="26" fillId="0" borderId="3" xfId="0" applyNumberFormat="1" applyFont="1" applyBorder="1" applyAlignment="1">
      <alignment horizontal="center" vertical="center" wrapText="1"/>
    </xf>
    <xf numFmtId="168" fontId="26" fillId="0" borderId="3" xfId="1" applyNumberFormat="1" applyFont="1" applyBorder="1" applyAlignment="1">
      <alignment horizontal="left" wrapText="1"/>
    </xf>
    <xf numFmtId="0" fontId="26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168" fontId="14" fillId="0" borderId="3" xfId="1" applyNumberFormat="1" applyFont="1" applyFill="1" applyBorder="1" applyAlignment="1">
      <alignment vertical="center"/>
    </xf>
    <xf numFmtId="168" fontId="12" fillId="0" borderId="3" xfId="1" applyNumberFormat="1" applyFont="1" applyFill="1" applyBorder="1" applyAlignment="1">
      <alignment horizontal="left" wrapText="1"/>
    </xf>
    <xf numFmtId="3" fontId="30" fillId="0" borderId="27" xfId="1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32" fillId="0" borderId="0" xfId="0" applyFont="1"/>
    <xf numFmtId="168" fontId="14" fillId="0" borderId="3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167" fontId="12" fillId="2" borderId="11" xfId="0" applyNumberFormat="1" applyFont="1" applyFill="1" applyBorder="1" applyAlignment="1">
      <alignment horizontal="left" vertical="center" wrapText="1"/>
    </xf>
    <xf numFmtId="167" fontId="21" fillId="2" borderId="18" xfId="0" applyNumberFormat="1" applyFont="1" applyFill="1" applyBorder="1" applyAlignment="1">
      <alignment horizontal="left" vertical="center" wrapText="1"/>
    </xf>
    <xf numFmtId="167" fontId="21" fillId="2" borderId="12" xfId="0" applyNumberFormat="1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167" fontId="14" fillId="2" borderId="11" xfId="0" applyNumberFormat="1" applyFont="1" applyFill="1" applyBorder="1" applyAlignment="1">
      <alignment horizontal="left" vertical="center" wrapText="1"/>
    </xf>
    <xf numFmtId="167" fontId="14" fillId="2" borderId="18" xfId="0" applyNumberFormat="1" applyFont="1" applyFill="1" applyBorder="1" applyAlignment="1">
      <alignment horizontal="left" vertical="center" wrapText="1"/>
    </xf>
    <xf numFmtId="167" fontId="14" fillId="2" borderId="12" xfId="0" applyNumberFormat="1" applyFont="1" applyFill="1" applyBorder="1" applyAlignment="1">
      <alignment horizontal="left" vertical="center" wrapText="1"/>
    </xf>
    <xf numFmtId="167" fontId="21" fillId="2" borderId="11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6" fontId="21" fillId="2" borderId="1" xfId="1" applyNumberFormat="1" applyFont="1" applyFill="1" applyBorder="1" applyAlignment="1">
      <alignment horizontal="center" vertical="center" wrapText="1"/>
    </xf>
    <xf numFmtId="166" fontId="12" fillId="2" borderId="2" xfId="1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</cellXfs>
  <cellStyles count="5">
    <cellStyle name="Comma" xfId="1" builtinId="3"/>
    <cellStyle name="Comma 2" xfId="3"/>
    <cellStyle name="Normal" xfId="0" builtinId="0"/>
    <cellStyle name="Normal_Sheet1" xfId="2"/>
    <cellStyle name="Normal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166"/>
  <sheetViews>
    <sheetView tabSelected="1" topLeftCell="A133" workbookViewId="0">
      <selection activeCell="A3" sqref="A3:B3"/>
    </sheetView>
  </sheetViews>
  <sheetFormatPr defaultColWidth="9.140625" defaultRowHeight="18.75"/>
  <cols>
    <col min="1" max="1" width="8.42578125" style="5" customWidth="1"/>
    <col min="2" max="2" width="27.28515625" style="6" customWidth="1"/>
    <col min="3" max="3" width="22" style="6" customWidth="1"/>
    <col min="4" max="4" width="20.5703125" style="6" customWidth="1"/>
    <col min="5" max="5" width="18.140625" style="6" customWidth="1"/>
    <col min="6" max="6" width="18.5703125" style="6" customWidth="1"/>
    <col min="7" max="16384" width="9.140625" style="6"/>
  </cols>
  <sheetData>
    <row r="1" spans="1:11">
      <c r="A1" s="167" t="s">
        <v>2</v>
      </c>
      <c r="B1" s="167"/>
      <c r="C1" s="167"/>
    </row>
    <row r="2" spans="1:11">
      <c r="A2" s="167" t="s">
        <v>3</v>
      </c>
      <c r="B2" s="167"/>
      <c r="C2" s="167"/>
    </row>
    <row r="3" spans="1:11" ht="18" customHeight="1">
      <c r="A3" s="107"/>
      <c r="B3" s="107"/>
    </row>
    <row r="4" spans="1:11" ht="21.75" customHeight="1">
      <c r="A4" s="168" t="s">
        <v>4</v>
      </c>
      <c r="B4" s="168"/>
      <c r="C4" s="168"/>
      <c r="D4" s="168"/>
      <c r="E4" s="168"/>
      <c r="F4" s="168"/>
    </row>
    <row r="5" spans="1:11" ht="15.75" customHeight="1">
      <c r="A5" s="169" t="s">
        <v>94</v>
      </c>
      <c r="B5" s="169"/>
      <c r="C5" s="169"/>
      <c r="D5" s="169"/>
      <c r="E5" s="169"/>
      <c r="F5" s="169"/>
      <c r="G5" s="7"/>
      <c r="H5" s="7"/>
      <c r="I5" s="7"/>
      <c r="J5" s="7"/>
      <c r="K5" s="7"/>
    </row>
    <row r="6" spans="1:11" ht="6.75" customHeight="1"/>
    <row r="7" spans="1:11">
      <c r="A7" s="8" t="s">
        <v>95</v>
      </c>
    </row>
    <row r="8" spans="1:11" ht="7.5" customHeight="1">
      <c r="A8" s="9"/>
      <c r="B8" s="10"/>
      <c r="C8" s="10"/>
      <c r="D8" s="10"/>
      <c r="E8" s="10"/>
      <c r="F8" s="10"/>
    </row>
    <row r="9" spans="1:11" ht="51.75" customHeight="1">
      <c r="A9" s="170"/>
      <c r="B9" s="171"/>
      <c r="C9" s="11" t="s">
        <v>5</v>
      </c>
      <c r="D9" s="11" t="s">
        <v>6</v>
      </c>
      <c r="E9" s="11" t="s">
        <v>7</v>
      </c>
      <c r="F9" s="11" t="s">
        <v>8</v>
      </c>
    </row>
    <row r="10" spans="1:11" ht="18" customHeight="1">
      <c r="A10" s="158" t="s">
        <v>97</v>
      </c>
      <c r="B10" s="159"/>
      <c r="C10" s="73">
        <v>146800000</v>
      </c>
      <c r="D10" s="74">
        <v>521277681</v>
      </c>
      <c r="E10" s="75">
        <v>0</v>
      </c>
      <c r="F10" s="75">
        <f t="shared" ref="F10:F14" si="0">C10+D10+E10</f>
        <v>668077681</v>
      </c>
    </row>
    <row r="11" spans="1:11" s="1" customFormat="1" ht="18" customHeight="1">
      <c r="A11" s="160" t="s">
        <v>98</v>
      </c>
      <c r="B11" s="161"/>
      <c r="C11" s="75">
        <v>12058296650</v>
      </c>
      <c r="D11" s="75">
        <v>6643859850</v>
      </c>
      <c r="E11" s="75">
        <v>154000000</v>
      </c>
      <c r="F11" s="75">
        <f t="shared" si="0"/>
        <v>18856156500</v>
      </c>
    </row>
    <row r="12" spans="1:11" ht="18" customHeight="1">
      <c r="A12" s="162" t="s">
        <v>9</v>
      </c>
      <c r="B12" s="161"/>
      <c r="C12" s="75">
        <f>SUM(C13:C13)</f>
        <v>12046896650</v>
      </c>
      <c r="D12" s="75">
        <f>SUM(D13:D13)</f>
        <v>5327506386</v>
      </c>
      <c r="E12" s="75">
        <f>SUM(E13:E13)</f>
        <v>154000000</v>
      </c>
      <c r="F12" s="75">
        <f t="shared" si="0"/>
        <v>17528403036</v>
      </c>
    </row>
    <row r="13" spans="1:11" ht="18" customHeight="1">
      <c r="A13" s="163"/>
      <c r="B13" s="164"/>
      <c r="C13" s="76">
        <v>12046896650</v>
      </c>
      <c r="D13" s="76">
        <v>5327506386</v>
      </c>
      <c r="E13" s="77">
        <v>154000000</v>
      </c>
      <c r="F13" s="78">
        <f t="shared" si="0"/>
        <v>17528403036</v>
      </c>
    </row>
    <row r="14" spans="1:11" s="2" customFormat="1" ht="24" customHeight="1">
      <c r="A14" s="165" t="s">
        <v>10</v>
      </c>
      <c r="B14" s="166"/>
      <c r="C14" s="79">
        <f>C10+C11-C12</f>
        <v>158200000</v>
      </c>
      <c r="D14" s="79">
        <f>D10+D11-D12</f>
        <v>1837631145</v>
      </c>
      <c r="E14" s="79">
        <f>E10+E11-E12</f>
        <v>0</v>
      </c>
      <c r="F14" s="80">
        <f t="shared" si="0"/>
        <v>1995831145</v>
      </c>
    </row>
    <row r="15" spans="1:11" ht="15.75" customHeight="1">
      <c r="A15" s="9"/>
      <c r="B15" s="10"/>
      <c r="C15" s="10"/>
      <c r="D15" s="10"/>
      <c r="E15" s="10"/>
      <c r="F15" s="10"/>
    </row>
    <row r="16" spans="1:11">
      <c r="A16" s="8" t="s">
        <v>11</v>
      </c>
    </row>
    <row r="17" spans="1:6">
      <c r="A17" s="48" t="s">
        <v>12</v>
      </c>
    </row>
    <row r="18" spans="1:6" ht="20.25" customHeight="1">
      <c r="A18" s="136" t="s">
        <v>13</v>
      </c>
      <c r="B18" s="138" t="s">
        <v>14</v>
      </c>
      <c r="C18" s="139"/>
      <c r="D18" s="172" t="s">
        <v>9</v>
      </c>
      <c r="E18" s="173"/>
      <c r="F18" s="13"/>
    </row>
    <row r="19" spans="1:6">
      <c r="A19" s="137"/>
      <c r="B19" s="140"/>
      <c r="C19" s="141"/>
      <c r="D19" s="12"/>
      <c r="E19" s="14"/>
      <c r="F19" s="15"/>
    </row>
    <row r="20" spans="1:6" s="3" customFormat="1" ht="18.75" customHeight="1">
      <c r="A20" s="16" t="s">
        <v>15</v>
      </c>
      <c r="B20" s="152" t="s">
        <v>16</v>
      </c>
      <c r="C20" s="153"/>
      <c r="D20" s="17">
        <v>5</v>
      </c>
      <c r="E20" s="18">
        <v>6</v>
      </c>
      <c r="F20" s="19"/>
    </row>
    <row r="21" spans="1:6" ht="21.75" customHeight="1">
      <c r="A21" s="20"/>
      <c r="B21" s="154" t="s">
        <v>93</v>
      </c>
      <c r="C21" s="155"/>
      <c r="D21" s="49">
        <v>0</v>
      </c>
      <c r="E21" s="49">
        <v>0</v>
      </c>
      <c r="F21" s="21"/>
    </row>
    <row r="22" spans="1:6" ht="17.25" customHeight="1">
      <c r="A22" s="22">
        <v>6000</v>
      </c>
      <c r="B22" s="146" t="s">
        <v>17</v>
      </c>
      <c r="C22" s="147"/>
      <c r="D22" s="23">
        <f>SUM(D23:D25)</f>
        <v>3858830082</v>
      </c>
      <c r="E22" s="23">
        <f>SUM(E23:E25)</f>
        <v>3858830082</v>
      </c>
      <c r="F22" s="21"/>
    </row>
    <row r="23" spans="1:6" ht="16.5" customHeight="1">
      <c r="A23" s="25">
        <v>6001</v>
      </c>
      <c r="B23" s="156" t="s">
        <v>18</v>
      </c>
      <c r="C23" s="157"/>
      <c r="D23" s="26">
        <v>3767411082</v>
      </c>
      <c r="E23" s="27">
        <v>3767411082</v>
      </c>
      <c r="F23" s="28"/>
    </row>
    <row r="24" spans="1:6" ht="16.5" customHeight="1">
      <c r="A24" s="29">
        <v>6003</v>
      </c>
      <c r="B24" s="174" t="s">
        <v>19</v>
      </c>
      <c r="C24" s="175"/>
      <c r="D24" s="30">
        <v>91419000</v>
      </c>
      <c r="E24" s="30">
        <v>91419000</v>
      </c>
      <c r="F24" s="28"/>
    </row>
    <row r="25" spans="1:6" ht="16.5" customHeight="1">
      <c r="A25" s="31">
        <v>6049</v>
      </c>
      <c r="B25" s="176" t="s">
        <v>20</v>
      </c>
      <c r="C25" s="177"/>
      <c r="D25" s="32">
        <f>C25</f>
        <v>0</v>
      </c>
      <c r="E25" s="33"/>
      <c r="F25" s="28"/>
    </row>
    <row r="26" spans="1:6" ht="29.25" customHeight="1">
      <c r="A26" s="22">
        <v>6050</v>
      </c>
      <c r="B26" s="130" t="s">
        <v>21</v>
      </c>
      <c r="C26" s="131"/>
      <c r="D26" s="23">
        <f>SUM(D27)</f>
        <v>316123200</v>
      </c>
      <c r="E26" s="24">
        <f>E27</f>
        <v>316123200</v>
      </c>
      <c r="F26" s="21"/>
    </row>
    <row r="27" spans="1:6" ht="30" customHeight="1">
      <c r="A27" s="34">
        <v>6051</v>
      </c>
      <c r="B27" s="142" t="s">
        <v>21</v>
      </c>
      <c r="C27" s="143"/>
      <c r="D27" s="35">
        <v>316123200</v>
      </c>
      <c r="E27" s="36">
        <v>316123200</v>
      </c>
      <c r="F27" s="28"/>
    </row>
    <row r="28" spans="1:6" ht="18" customHeight="1">
      <c r="A28" s="22">
        <v>6100</v>
      </c>
      <c r="B28" s="130" t="s">
        <v>22</v>
      </c>
      <c r="C28" s="131"/>
      <c r="D28" s="23">
        <f>SUM(D29:D35)</f>
        <v>2291771691</v>
      </c>
      <c r="E28" s="24">
        <f>SUM(E29:E35)</f>
        <v>2291771691</v>
      </c>
      <c r="F28" s="21"/>
    </row>
    <row r="29" spans="1:6" ht="17.25" customHeight="1">
      <c r="A29" s="25">
        <v>6101</v>
      </c>
      <c r="B29" s="150" t="s">
        <v>23</v>
      </c>
      <c r="C29" s="151"/>
      <c r="D29" s="26">
        <v>54450000</v>
      </c>
      <c r="E29" s="27">
        <v>54450000</v>
      </c>
      <c r="F29" s="28"/>
    </row>
    <row r="30" spans="1:6" ht="17.25" customHeight="1">
      <c r="A30" s="29">
        <v>6105</v>
      </c>
      <c r="B30" s="117" t="s">
        <v>24</v>
      </c>
      <c r="C30" s="118"/>
      <c r="D30" s="30">
        <v>177958031</v>
      </c>
      <c r="E30" s="30">
        <v>177958031</v>
      </c>
      <c r="F30" s="28"/>
    </row>
    <row r="31" spans="1:6" ht="17.25" customHeight="1">
      <c r="A31" s="29">
        <v>6107</v>
      </c>
      <c r="B31" s="117" t="s">
        <v>25</v>
      </c>
      <c r="C31" s="118"/>
      <c r="D31" s="30">
        <v>2904000</v>
      </c>
      <c r="E31" s="30">
        <v>2904000</v>
      </c>
      <c r="F31" s="28"/>
    </row>
    <row r="32" spans="1:6" ht="17.25" customHeight="1">
      <c r="A32" s="29">
        <v>6112</v>
      </c>
      <c r="B32" s="117" t="s">
        <v>26</v>
      </c>
      <c r="C32" s="118"/>
      <c r="D32" s="30">
        <v>1327661617</v>
      </c>
      <c r="E32" s="30">
        <v>1327661617</v>
      </c>
      <c r="F32" s="28"/>
    </row>
    <row r="33" spans="1:6" ht="30.75" customHeight="1">
      <c r="A33" s="29">
        <v>6113</v>
      </c>
      <c r="B33" s="117" t="s">
        <v>27</v>
      </c>
      <c r="C33" s="118"/>
      <c r="D33" s="30">
        <v>32160000</v>
      </c>
      <c r="E33" s="30">
        <v>32160000</v>
      </c>
      <c r="F33" s="28"/>
    </row>
    <row r="34" spans="1:6" ht="29.25" customHeight="1">
      <c r="A34" s="29">
        <v>6115</v>
      </c>
      <c r="B34" s="117" t="s">
        <v>28</v>
      </c>
      <c r="C34" s="118"/>
      <c r="D34" s="30">
        <v>656251143</v>
      </c>
      <c r="E34" s="30">
        <v>656251143</v>
      </c>
      <c r="F34" s="28"/>
    </row>
    <row r="35" spans="1:6" ht="18.75" customHeight="1">
      <c r="A35" s="31">
        <v>6149</v>
      </c>
      <c r="B35" s="128" t="s">
        <v>29</v>
      </c>
      <c r="C35" s="129"/>
      <c r="D35" s="32">
        <v>40386900</v>
      </c>
      <c r="E35" s="33">
        <v>40386900</v>
      </c>
      <c r="F35" s="28"/>
    </row>
    <row r="36" spans="1:6" ht="18.75" customHeight="1">
      <c r="A36" s="52">
        <v>6200</v>
      </c>
      <c r="B36" s="51" t="s">
        <v>77</v>
      </c>
      <c r="C36" s="38"/>
      <c r="D36" s="39">
        <f>SUM(D37:D38)</f>
        <v>41142000</v>
      </c>
      <c r="E36" s="40">
        <f>E37+E38</f>
        <v>41142000</v>
      </c>
      <c r="F36" s="28"/>
    </row>
    <row r="37" spans="1:6" ht="18.75" customHeight="1">
      <c r="A37" s="31">
        <v>6201</v>
      </c>
      <c r="B37" s="53" t="s">
        <v>78</v>
      </c>
      <c r="C37" s="37"/>
      <c r="D37" s="32">
        <v>31692000</v>
      </c>
      <c r="E37" s="33">
        <v>31692000</v>
      </c>
      <c r="F37" s="28"/>
    </row>
    <row r="38" spans="1:6" ht="18.75" customHeight="1">
      <c r="A38" s="31">
        <v>6249</v>
      </c>
      <c r="B38" s="53" t="s">
        <v>79</v>
      </c>
      <c r="C38" s="37"/>
      <c r="D38" s="32">
        <v>9450000</v>
      </c>
      <c r="E38" s="33">
        <v>9450000</v>
      </c>
      <c r="F38" s="28"/>
    </row>
    <row r="39" spans="1:6" ht="18.75" customHeight="1">
      <c r="A39" s="22">
        <v>6300</v>
      </c>
      <c r="B39" s="130" t="s">
        <v>30</v>
      </c>
      <c r="C39" s="131"/>
      <c r="D39" s="23">
        <f>SUM(D40:D43)</f>
        <v>1148129513</v>
      </c>
      <c r="E39" s="24">
        <f>SUM(E40:E43)</f>
        <v>1148129513</v>
      </c>
      <c r="F39" s="21"/>
    </row>
    <row r="40" spans="1:6" ht="17.25" customHeight="1">
      <c r="A40" s="25">
        <v>6301</v>
      </c>
      <c r="B40" s="150" t="s">
        <v>31</v>
      </c>
      <c r="C40" s="151"/>
      <c r="D40" s="26">
        <v>855807180</v>
      </c>
      <c r="E40" s="27">
        <v>855807180</v>
      </c>
      <c r="F40" s="28"/>
    </row>
    <row r="41" spans="1:6" ht="17.25" customHeight="1">
      <c r="A41" s="29">
        <v>6302</v>
      </c>
      <c r="B41" s="117" t="s">
        <v>32</v>
      </c>
      <c r="C41" s="118"/>
      <c r="D41" s="30">
        <v>146708010</v>
      </c>
      <c r="E41" s="30">
        <v>146708010</v>
      </c>
      <c r="F41" s="28"/>
    </row>
    <row r="42" spans="1:6" ht="17.25" customHeight="1">
      <c r="A42" s="29">
        <v>6303</v>
      </c>
      <c r="B42" s="117" t="s">
        <v>33</v>
      </c>
      <c r="C42" s="118"/>
      <c r="D42" s="30">
        <v>97799382</v>
      </c>
      <c r="E42" s="30">
        <v>97799382</v>
      </c>
      <c r="F42" s="28"/>
    </row>
    <row r="43" spans="1:6" ht="17.25" customHeight="1">
      <c r="A43" s="31">
        <v>6304</v>
      </c>
      <c r="B43" s="128" t="s">
        <v>34</v>
      </c>
      <c r="C43" s="129"/>
      <c r="D43" s="32">
        <v>47814941</v>
      </c>
      <c r="E43" s="33">
        <v>47814941</v>
      </c>
      <c r="F43" s="28"/>
    </row>
    <row r="44" spans="1:6" ht="18.75" customHeight="1">
      <c r="A44" s="22">
        <v>6400</v>
      </c>
      <c r="B44" s="130" t="s">
        <v>35</v>
      </c>
      <c r="C44" s="131"/>
      <c r="D44" s="23">
        <f>SUM(D45:D46)</f>
        <v>2207315353</v>
      </c>
      <c r="E44" s="24">
        <f>SUM(E45:E46)</f>
        <v>2207315353</v>
      </c>
      <c r="F44" s="21"/>
    </row>
    <row r="45" spans="1:6" ht="30" customHeight="1">
      <c r="A45" s="41">
        <v>6404</v>
      </c>
      <c r="B45" s="150" t="s">
        <v>36</v>
      </c>
      <c r="C45" s="151"/>
      <c r="D45" s="70">
        <v>2076600379</v>
      </c>
      <c r="E45" s="70">
        <v>2076600379</v>
      </c>
      <c r="F45" s="21"/>
    </row>
    <row r="46" spans="1:6" ht="18.75" customHeight="1">
      <c r="A46" s="31">
        <v>6449</v>
      </c>
      <c r="B46" s="128" t="s">
        <v>37</v>
      </c>
      <c r="C46" s="129"/>
      <c r="D46" s="32">
        <v>130714974</v>
      </c>
      <c r="E46" s="33">
        <v>130714974</v>
      </c>
      <c r="F46" s="28"/>
    </row>
    <row r="47" spans="1:6" ht="18.75" customHeight="1">
      <c r="A47" s="22">
        <v>6500</v>
      </c>
      <c r="B47" s="130" t="s">
        <v>38</v>
      </c>
      <c r="C47" s="131"/>
      <c r="D47" s="23">
        <f>SUM(D48:D50)</f>
        <v>183315579</v>
      </c>
      <c r="E47" s="24">
        <f>SUM(E48:E50)</f>
        <v>183315579</v>
      </c>
      <c r="F47" s="21"/>
    </row>
    <row r="48" spans="1:6" ht="18.75" customHeight="1">
      <c r="A48" s="25">
        <v>6501</v>
      </c>
      <c r="B48" s="150" t="s">
        <v>39</v>
      </c>
      <c r="C48" s="151"/>
      <c r="D48" s="26">
        <v>123190039</v>
      </c>
      <c r="E48" s="27">
        <v>123190039</v>
      </c>
      <c r="F48" s="28"/>
    </row>
    <row r="49" spans="1:6" ht="18.75" customHeight="1">
      <c r="A49" s="29">
        <v>6502</v>
      </c>
      <c r="B49" s="117" t="s">
        <v>40</v>
      </c>
      <c r="C49" s="118"/>
      <c r="D49" s="30">
        <v>37995540</v>
      </c>
      <c r="E49" s="30">
        <v>37995540</v>
      </c>
      <c r="F49" s="28"/>
    </row>
    <row r="50" spans="1:6" ht="18.75" customHeight="1">
      <c r="A50" s="31">
        <v>6504</v>
      </c>
      <c r="B50" s="128" t="s">
        <v>41</v>
      </c>
      <c r="C50" s="129"/>
      <c r="D50" s="32">
        <v>22130000</v>
      </c>
      <c r="E50" s="33">
        <v>22130000</v>
      </c>
      <c r="F50" s="28"/>
    </row>
    <row r="51" spans="1:6" ht="18.75" customHeight="1">
      <c r="A51" s="22">
        <v>6550</v>
      </c>
      <c r="B51" s="130" t="s">
        <v>42</v>
      </c>
      <c r="C51" s="131"/>
      <c r="D51" s="23">
        <f>SUM(D52:D54)</f>
        <v>30311870</v>
      </c>
      <c r="E51" s="24">
        <f>SUM(E52:E54)</f>
        <v>30311870</v>
      </c>
      <c r="F51" s="21"/>
    </row>
    <row r="52" spans="1:6" ht="18.75" customHeight="1">
      <c r="A52" s="25">
        <v>6551</v>
      </c>
      <c r="B52" s="150" t="s">
        <v>43</v>
      </c>
      <c r="C52" s="151"/>
      <c r="D52" s="26">
        <v>24091870</v>
      </c>
      <c r="E52" s="27">
        <v>24091870</v>
      </c>
      <c r="F52" s="28"/>
    </row>
    <row r="53" spans="1:6" ht="18.75" customHeight="1">
      <c r="A53" s="29">
        <v>6552</v>
      </c>
      <c r="B53" s="117" t="s">
        <v>44</v>
      </c>
      <c r="C53" s="118"/>
      <c r="D53" s="30">
        <v>6220000</v>
      </c>
      <c r="E53" s="30">
        <v>6220000</v>
      </c>
      <c r="F53" s="28"/>
    </row>
    <row r="54" spans="1:6" ht="18.75" customHeight="1">
      <c r="A54" s="31">
        <v>6599</v>
      </c>
      <c r="B54" s="128" t="s">
        <v>45</v>
      </c>
      <c r="C54" s="129"/>
      <c r="D54" s="32">
        <v>0</v>
      </c>
      <c r="E54" s="33">
        <v>0</v>
      </c>
      <c r="F54" s="28"/>
    </row>
    <row r="55" spans="1:6" ht="18.75" customHeight="1">
      <c r="A55" s="22">
        <v>6600</v>
      </c>
      <c r="B55" s="130" t="s">
        <v>46</v>
      </c>
      <c r="C55" s="131"/>
      <c r="D55" s="23">
        <f>SUM(D56:D61)</f>
        <v>56479094</v>
      </c>
      <c r="E55" s="24">
        <f>SUM(E56:E61)</f>
        <v>56479094</v>
      </c>
      <c r="F55" s="21"/>
    </row>
    <row r="56" spans="1:6" ht="31.5" customHeight="1">
      <c r="A56" s="25">
        <v>6601</v>
      </c>
      <c r="B56" s="150" t="s">
        <v>47</v>
      </c>
      <c r="C56" s="151"/>
      <c r="D56" s="26">
        <v>1005735</v>
      </c>
      <c r="E56" s="27">
        <v>1005735</v>
      </c>
      <c r="F56" s="28"/>
    </row>
    <row r="57" spans="1:6" ht="31.5" customHeight="1">
      <c r="A57" s="29">
        <v>6605</v>
      </c>
      <c r="B57" s="117" t="s">
        <v>48</v>
      </c>
      <c r="C57" s="118"/>
      <c r="D57" s="30">
        <v>8662959</v>
      </c>
      <c r="E57" s="30">
        <v>8662959</v>
      </c>
      <c r="F57" s="28"/>
    </row>
    <row r="58" spans="1:6" ht="18.75" customHeight="1">
      <c r="A58" s="29">
        <v>6606</v>
      </c>
      <c r="B58" s="117" t="s">
        <v>49</v>
      </c>
      <c r="C58" s="118"/>
      <c r="D58" s="30">
        <v>9350400</v>
      </c>
      <c r="E58" s="30">
        <v>9350400</v>
      </c>
      <c r="F58" s="28"/>
    </row>
    <row r="59" spans="1:6" ht="30" customHeight="1">
      <c r="A59" s="29">
        <v>6608</v>
      </c>
      <c r="B59" s="117" t="s">
        <v>50</v>
      </c>
      <c r="C59" s="118"/>
      <c r="D59" s="30">
        <v>37460000</v>
      </c>
      <c r="E59" s="30">
        <v>37460000</v>
      </c>
      <c r="F59" s="28"/>
    </row>
    <row r="60" spans="1:6" ht="18.75" customHeight="1">
      <c r="A60" s="29">
        <v>6618</v>
      </c>
      <c r="B60" s="117" t="s">
        <v>51</v>
      </c>
      <c r="C60" s="118"/>
      <c r="D60" s="30">
        <f>C60</f>
        <v>0</v>
      </c>
      <c r="E60" s="30"/>
      <c r="F60" s="28"/>
    </row>
    <row r="61" spans="1:6" ht="18.75" customHeight="1">
      <c r="A61" s="31">
        <v>6649</v>
      </c>
      <c r="B61" s="128" t="s">
        <v>52</v>
      </c>
      <c r="C61" s="129"/>
      <c r="D61" s="32">
        <f>C61</f>
        <v>0</v>
      </c>
      <c r="E61" s="33">
        <v>0</v>
      </c>
      <c r="F61" s="28"/>
    </row>
    <row r="62" spans="1:6" ht="18.75" customHeight="1">
      <c r="A62" s="22">
        <v>6650</v>
      </c>
      <c r="B62" s="130" t="s">
        <v>53</v>
      </c>
      <c r="C62" s="131"/>
      <c r="D62" s="23">
        <f>D63</f>
        <v>0</v>
      </c>
      <c r="E62" s="24">
        <f>E63</f>
        <v>0</v>
      </c>
      <c r="F62" s="21"/>
    </row>
    <row r="63" spans="1:6" ht="18.75" customHeight="1">
      <c r="A63" s="34">
        <v>6651</v>
      </c>
      <c r="B63" s="142" t="s">
        <v>54</v>
      </c>
      <c r="C63" s="143"/>
      <c r="D63" s="35">
        <f>C63</f>
        <v>0</v>
      </c>
      <c r="E63" s="36"/>
      <c r="F63" s="28"/>
    </row>
    <row r="64" spans="1:6" ht="18.75" customHeight="1">
      <c r="A64" s="22">
        <v>6700</v>
      </c>
      <c r="B64" s="130" t="s">
        <v>55</v>
      </c>
      <c r="C64" s="131"/>
      <c r="D64" s="23">
        <f>SUM(D65:D66)</f>
        <v>17220000</v>
      </c>
      <c r="E64" s="23">
        <f>SUM(E65:E66)</f>
        <v>17220000</v>
      </c>
      <c r="F64" s="21"/>
    </row>
    <row r="65" spans="1:6" ht="18.75" customHeight="1">
      <c r="A65" s="59">
        <v>6701</v>
      </c>
      <c r="B65" s="60" t="s">
        <v>81</v>
      </c>
      <c r="C65" s="54"/>
      <c r="D65" s="56">
        <v>7220000</v>
      </c>
      <c r="E65" s="57">
        <v>7220000</v>
      </c>
      <c r="F65" s="21"/>
    </row>
    <row r="66" spans="1:6" ht="18.75" customHeight="1">
      <c r="A66" s="34">
        <v>6704</v>
      </c>
      <c r="B66" s="142" t="s">
        <v>56</v>
      </c>
      <c r="C66" s="143"/>
      <c r="D66" s="35">
        <v>10000000</v>
      </c>
      <c r="E66" s="36">
        <v>10000000</v>
      </c>
      <c r="F66" s="28"/>
    </row>
    <row r="67" spans="1:6" ht="18.75" customHeight="1">
      <c r="A67" s="22">
        <v>6750</v>
      </c>
      <c r="B67" s="130" t="s">
        <v>57</v>
      </c>
      <c r="C67" s="131"/>
      <c r="D67" s="69">
        <f>SUM(D68:D72)</f>
        <v>61891845</v>
      </c>
      <c r="E67" s="69">
        <f>SUM(E68:E72)</f>
        <v>61891845</v>
      </c>
      <c r="F67" s="21"/>
    </row>
    <row r="68" spans="1:6" ht="18" customHeight="1">
      <c r="A68" s="25">
        <v>6751</v>
      </c>
      <c r="B68" s="148" t="s">
        <v>58</v>
      </c>
      <c r="C68" s="149"/>
      <c r="D68" s="26">
        <f>C68</f>
        <v>0</v>
      </c>
      <c r="E68" s="27"/>
      <c r="F68" s="28"/>
    </row>
    <row r="69" spans="1:6" ht="18" customHeight="1">
      <c r="A69" s="29">
        <v>6754</v>
      </c>
      <c r="B69" s="117" t="s">
        <v>59</v>
      </c>
      <c r="C69" s="118"/>
      <c r="D69" s="30">
        <f>C69</f>
        <v>0</v>
      </c>
      <c r="E69" s="30"/>
      <c r="F69" s="28"/>
    </row>
    <row r="70" spans="1:6" ht="18" customHeight="1">
      <c r="A70" s="29">
        <v>6757</v>
      </c>
      <c r="B70" s="117" t="s">
        <v>60</v>
      </c>
      <c r="C70" s="118"/>
      <c r="D70" s="30">
        <v>61891845</v>
      </c>
      <c r="E70" s="30">
        <v>61891845</v>
      </c>
      <c r="F70" s="28"/>
    </row>
    <row r="71" spans="1:6" ht="18" customHeight="1">
      <c r="A71" s="29">
        <v>6758</v>
      </c>
      <c r="B71" s="117" t="s">
        <v>61</v>
      </c>
      <c r="C71" s="118"/>
      <c r="D71" s="30">
        <f>C71</f>
        <v>0</v>
      </c>
      <c r="E71" s="30">
        <v>0</v>
      </c>
      <c r="F71" s="28"/>
    </row>
    <row r="72" spans="1:6" ht="18" customHeight="1">
      <c r="A72" s="31">
        <v>6799</v>
      </c>
      <c r="B72" s="128" t="s">
        <v>62</v>
      </c>
      <c r="C72" s="129"/>
      <c r="D72" s="32">
        <f>C72</f>
        <v>0</v>
      </c>
      <c r="E72" s="33"/>
      <c r="F72" s="28"/>
    </row>
    <row r="73" spans="1:6" ht="30.75" customHeight="1">
      <c r="A73" s="22">
        <v>6900</v>
      </c>
      <c r="B73" s="130" t="s">
        <v>63</v>
      </c>
      <c r="C73" s="131"/>
      <c r="D73" s="23">
        <f>SUM(D74:D78)</f>
        <v>8177000</v>
      </c>
      <c r="E73" s="23">
        <f>SUM(E74:E78)</f>
        <v>8177000</v>
      </c>
      <c r="F73" s="21"/>
    </row>
    <row r="74" spans="1:6" ht="18.75" customHeight="1">
      <c r="A74" s="25">
        <v>6905</v>
      </c>
      <c r="B74" s="150" t="s">
        <v>64</v>
      </c>
      <c r="C74" s="151"/>
      <c r="D74" s="26">
        <v>5100000</v>
      </c>
      <c r="E74" s="27">
        <v>5100000</v>
      </c>
      <c r="F74" s="28"/>
    </row>
    <row r="75" spans="1:6" ht="18.75" customHeight="1">
      <c r="A75" s="29">
        <v>6907</v>
      </c>
      <c r="B75" s="117" t="s">
        <v>65</v>
      </c>
      <c r="C75" s="118"/>
      <c r="D75" s="30">
        <f>C75</f>
        <v>0</v>
      </c>
      <c r="E75" s="30">
        <v>0</v>
      </c>
      <c r="F75" s="28"/>
    </row>
    <row r="76" spans="1:6" ht="18.75" customHeight="1">
      <c r="A76" s="29">
        <v>6912</v>
      </c>
      <c r="B76" s="117" t="s">
        <v>66</v>
      </c>
      <c r="C76" s="118"/>
      <c r="D76" s="30">
        <v>3077000</v>
      </c>
      <c r="E76" s="30">
        <v>3077000</v>
      </c>
      <c r="F76" s="28"/>
    </row>
    <row r="77" spans="1:6" ht="18.75" customHeight="1">
      <c r="A77" s="29">
        <v>6921</v>
      </c>
      <c r="B77" s="117" t="s">
        <v>67</v>
      </c>
      <c r="C77" s="118"/>
      <c r="D77" s="30">
        <f>C77</f>
        <v>0</v>
      </c>
      <c r="E77" s="30"/>
      <c r="F77" s="28"/>
    </row>
    <row r="78" spans="1:6" ht="18.75" customHeight="1">
      <c r="A78" s="31">
        <v>6949</v>
      </c>
      <c r="B78" s="128" t="s">
        <v>68</v>
      </c>
      <c r="C78" s="129"/>
      <c r="D78" s="32">
        <f>C78</f>
        <v>0</v>
      </c>
      <c r="E78" s="33"/>
      <c r="F78" s="28"/>
    </row>
    <row r="79" spans="1:6" ht="30.75" customHeight="1">
      <c r="A79" s="22">
        <v>6950</v>
      </c>
      <c r="B79" s="130" t="s">
        <v>69</v>
      </c>
      <c r="C79" s="131"/>
      <c r="D79" s="23">
        <f>SUM(D80:D82)</f>
        <v>0</v>
      </c>
      <c r="E79" s="24">
        <f>SUM(E80:E82)</f>
        <v>0</v>
      </c>
      <c r="F79" s="21"/>
    </row>
    <row r="80" spans="1:6" ht="18.75" customHeight="1">
      <c r="A80" s="34">
        <v>6954</v>
      </c>
      <c r="B80" s="142" t="s">
        <v>64</v>
      </c>
      <c r="C80" s="143"/>
      <c r="D80" s="35">
        <f>C80</f>
        <v>0</v>
      </c>
      <c r="E80" s="36">
        <v>0</v>
      </c>
      <c r="F80" s="28"/>
    </row>
    <row r="81" spans="1:6" ht="18.75" customHeight="1">
      <c r="A81" s="34">
        <v>6956</v>
      </c>
      <c r="B81" s="142" t="s">
        <v>66</v>
      </c>
      <c r="C81" s="143"/>
      <c r="D81" s="35">
        <f>C81</f>
        <v>0</v>
      </c>
      <c r="E81" s="36">
        <v>0</v>
      </c>
      <c r="F81" s="28"/>
    </row>
    <row r="82" spans="1:6" ht="18.75" customHeight="1">
      <c r="A82" s="34">
        <v>6999</v>
      </c>
      <c r="B82" s="142" t="s">
        <v>70</v>
      </c>
      <c r="C82" s="143"/>
      <c r="D82" s="35">
        <f>C82</f>
        <v>0</v>
      </c>
      <c r="E82" s="36">
        <v>0</v>
      </c>
      <c r="F82" s="28"/>
    </row>
    <row r="83" spans="1:6" ht="29.25" customHeight="1">
      <c r="A83" s="22">
        <v>7000</v>
      </c>
      <c r="B83" s="130" t="s">
        <v>71</v>
      </c>
      <c r="C83" s="131"/>
      <c r="D83" s="23">
        <f>SUM(D84:D86)</f>
        <v>91135530</v>
      </c>
      <c r="E83" s="24">
        <f>SUM(E84:E86)</f>
        <v>91135530</v>
      </c>
      <c r="F83" s="21"/>
    </row>
    <row r="84" spans="1:6" ht="21.75" customHeight="1">
      <c r="A84" s="34">
        <v>7001</v>
      </c>
      <c r="B84" s="144" t="s">
        <v>72</v>
      </c>
      <c r="C84" s="144"/>
      <c r="D84" s="35">
        <v>14811195</v>
      </c>
      <c r="E84" s="35">
        <v>14811195</v>
      </c>
      <c r="F84" s="28"/>
    </row>
    <row r="85" spans="1:6" ht="28.5" customHeight="1">
      <c r="A85" s="34">
        <v>7004</v>
      </c>
      <c r="B85" s="145" t="s">
        <v>96</v>
      </c>
      <c r="C85" s="144"/>
      <c r="D85" s="35">
        <v>12941500</v>
      </c>
      <c r="E85" s="35">
        <v>12941500</v>
      </c>
      <c r="F85" s="28"/>
    </row>
    <row r="86" spans="1:6" ht="17.25" customHeight="1">
      <c r="A86" s="34">
        <v>7049</v>
      </c>
      <c r="B86" s="144" t="s">
        <v>82</v>
      </c>
      <c r="C86" s="144"/>
      <c r="D86" s="35">
        <v>63382835</v>
      </c>
      <c r="E86" s="35">
        <v>63382835</v>
      </c>
      <c r="F86" s="28"/>
    </row>
    <row r="87" spans="1:6" ht="18.75" customHeight="1">
      <c r="A87" s="22">
        <v>7750</v>
      </c>
      <c r="B87" s="130" t="s">
        <v>37</v>
      </c>
      <c r="C87" s="131"/>
      <c r="D87" s="23">
        <f>SUM(D88:D91)</f>
        <v>36017219</v>
      </c>
      <c r="E87" s="23">
        <f>SUM(E88:E91)</f>
        <v>36017219</v>
      </c>
      <c r="F87" s="21"/>
    </row>
    <row r="88" spans="1:6" ht="18.75" customHeight="1">
      <c r="A88" s="59">
        <v>7756</v>
      </c>
      <c r="B88" s="60" t="s">
        <v>83</v>
      </c>
      <c r="C88" s="65"/>
      <c r="D88" s="56">
        <v>15732219</v>
      </c>
      <c r="E88" s="57">
        <v>15732219</v>
      </c>
      <c r="F88" s="21"/>
    </row>
    <row r="89" spans="1:6" ht="34.5" customHeight="1">
      <c r="A89" s="59">
        <v>7757</v>
      </c>
      <c r="B89" s="60" t="s">
        <v>84</v>
      </c>
      <c r="C89" s="65"/>
      <c r="D89" s="56">
        <v>3960000</v>
      </c>
      <c r="E89" s="57">
        <v>3960000</v>
      </c>
      <c r="F89" s="21"/>
    </row>
    <row r="90" spans="1:6" ht="31.5" customHeight="1">
      <c r="A90" s="59">
        <v>7766</v>
      </c>
      <c r="B90" s="60" t="s">
        <v>85</v>
      </c>
      <c r="C90" s="65"/>
      <c r="D90" s="56">
        <v>1925000</v>
      </c>
      <c r="E90" s="57">
        <v>1925000</v>
      </c>
      <c r="F90" s="58"/>
    </row>
    <row r="91" spans="1:6" ht="20.25" customHeight="1">
      <c r="A91" s="34">
        <v>7799</v>
      </c>
      <c r="B91" s="142" t="s">
        <v>73</v>
      </c>
      <c r="C91" s="143"/>
      <c r="D91" s="35">
        <v>14400000</v>
      </c>
      <c r="E91" s="36">
        <v>14400000</v>
      </c>
      <c r="F91" s="28"/>
    </row>
    <row r="92" spans="1:6" ht="27.75" customHeight="1">
      <c r="A92" s="61">
        <v>7950</v>
      </c>
      <c r="B92" s="62" t="s">
        <v>86</v>
      </c>
      <c r="C92" s="55"/>
      <c r="D92" s="69">
        <f>SUM(D93:D96)</f>
        <v>1699036674</v>
      </c>
      <c r="E92" s="69">
        <f>SUM(E93:E96)</f>
        <v>1699036674</v>
      </c>
      <c r="F92" s="42"/>
    </row>
    <row r="93" spans="1:6" ht="33.75" customHeight="1">
      <c r="A93" s="34">
        <v>7951</v>
      </c>
      <c r="B93" s="60" t="s">
        <v>87</v>
      </c>
      <c r="C93" s="55"/>
      <c r="D93" s="35">
        <v>1699037</v>
      </c>
      <c r="E93" s="35">
        <v>1699037</v>
      </c>
      <c r="F93" s="42"/>
    </row>
    <row r="94" spans="1:6" ht="21.75" customHeight="1">
      <c r="A94" s="34">
        <v>7952</v>
      </c>
      <c r="B94" s="60" t="s">
        <v>88</v>
      </c>
      <c r="C94" s="55"/>
      <c r="D94" s="35">
        <v>1060198884</v>
      </c>
      <c r="E94" s="35">
        <v>1060198884</v>
      </c>
      <c r="F94" s="42"/>
    </row>
    <row r="95" spans="1:6" ht="18.75" customHeight="1">
      <c r="A95" s="34">
        <v>7953</v>
      </c>
      <c r="B95" s="60" t="s">
        <v>89</v>
      </c>
      <c r="C95" s="55"/>
      <c r="D95" s="35">
        <v>212379584</v>
      </c>
      <c r="E95" s="35">
        <v>212379584</v>
      </c>
      <c r="F95" s="42"/>
    </row>
    <row r="96" spans="1:6" ht="30.75" customHeight="1">
      <c r="A96" s="34">
        <v>7954</v>
      </c>
      <c r="B96" s="60" t="s">
        <v>90</v>
      </c>
      <c r="C96" s="55"/>
      <c r="D96" s="35">
        <v>424759169</v>
      </c>
      <c r="E96" s="35">
        <v>424759169</v>
      </c>
      <c r="F96" s="42"/>
    </row>
    <row r="97" spans="1:6" ht="30.75" customHeight="1">
      <c r="A97" s="34"/>
      <c r="B97" s="71"/>
      <c r="C97" s="72" t="s">
        <v>92</v>
      </c>
      <c r="D97" s="81">
        <f>D92+D87+D83+D73+D67+D64+D55+D51+D47+D44+D39+D36+D28+D26+D22</f>
        <v>12046896650</v>
      </c>
      <c r="E97" s="81">
        <f>E92+E87+E83+E73+E67+E64+E55+E51+E47+E44+E39+E36+E28+E26+E22</f>
        <v>12046896650</v>
      </c>
      <c r="F97" s="42"/>
    </row>
    <row r="98" spans="1:6" ht="30" customHeight="1">
      <c r="A98" s="61" t="s">
        <v>80</v>
      </c>
      <c r="B98" s="121" t="s">
        <v>91</v>
      </c>
      <c r="C98" s="122"/>
      <c r="D98" s="81">
        <f>D99+D101+D109</f>
        <v>5327506386</v>
      </c>
      <c r="E98" s="81">
        <f>E99+E101+E109</f>
        <v>5327506386</v>
      </c>
      <c r="F98" s="42"/>
    </row>
    <row r="99" spans="1:6" ht="24" customHeight="1">
      <c r="A99" s="61">
        <v>6000</v>
      </c>
      <c r="B99" s="146" t="s">
        <v>17</v>
      </c>
      <c r="C99" s="147"/>
      <c r="D99" s="69">
        <f>SUM(D100)</f>
        <v>700422366</v>
      </c>
      <c r="E99" s="69">
        <f>SUM(E100)</f>
        <v>700422366</v>
      </c>
      <c r="F99" s="42"/>
    </row>
    <row r="100" spans="1:6" ht="18" customHeight="1">
      <c r="A100" s="64">
        <v>6001</v>
      </c>
      <c r="B100" s="123" t="s">
        <v>22</v>
      </c>
      <c r="C100" s="124"/>
      <c r="D100" s="63">
        <v>700422366</v>
      </c>
      <c r="E100" s="63">
        <v>700422366</v>
      </c>
      <c r="F100" s="42"/>
    </row>
    <row r="101" spans="1:6" ht="18" customHeight="1">
      <c r="A101" s="22">
        <v>6100</v>
      </c>
      <c r="B101" s="125" t="s">
        <v>23</v>
      </c>
      <c r="C101" s="125"/>
      <c r="D101" s="23">
        <f>SUM(D102:D108)</f>
        <v>374724175</v>
      </c>
      <c r="E101" s="23">
        <f>SUM(E102:E108)</f>
        <v>374724175</v>
      </c>
      <c r="F101" s="42"/>
    </row>
    <row r="102" spans="1:6" ht="30" customHeight="1">
      <c r="A102" s="25">
        <v>6101</v>
      </c>
      <c r="B102" s="126" t="s">
        <v>24</v>
      </c>
      <c r="C102" s="127"/>
      <c r="D102" s="26">
        <v>10350000</v>
      </c>
      <c r="E102" s="26">
        <v>10350000</v>
      </c>
      <c r="F102" s="42"/>
    </row>
    <row r="103" spans="1:6" ht="30" customHeight="1">
      <c r="A103" s="29">
        <v>6105</v>
      </c>
      <c r="B103" s="117" t="s">
        <v>25</v>
      </c>
      <c r="C103" s="118"/>
      <c r="D103" s="30">
        <v>0</v>
      </c>
      <c r="E103" s="30"/>
      <c r="F103" s="42"/>
    </row>
    <row r="104" spans="1:6" ht="18" customHeight="1">
      <c r="A104" s="29">
        <v>6107</v>
      </c>
      <c r="B104" s="117" t="s">
        <v>26</v>
      </c>
      <c r="C104" s="118"/>
      <c r="D104" s="30">
        <v>552000</v>
      </c>
      <c r="E104" s="30">
        <v>552000</v>
      </c>
      <c r="F104" s="42"/>
    </row>
    <row r="105" spans="1:6" ht="17.25" customHeight="1">
      <c r="A105" s="29">
        <v>6112</v>
      </c>
      <c r="B105" s="117" t="s">
        <v>27</v>
      </c>
      <c r="C105" s="118"/>
      <c r="D105" s="30">
        <v>241120955</v>
      </c>
      <c r="E105" s="30">
        <v>241120955</v>
      </c>
      <c r="F105" s="42"/>
    </row>
    <row r="106" spans="1:6" ht="27" customHeight="1">
      <c r="A106" s="29">
        <v>6113</v>
      </c>
      <c r="B106" s="117" t="s">
        <v>28</v>
      </c>
      <c r="C106" s="118"/>
      <c r="D106" s="30">
        <v>1492000</v>
      </c>
      <c r="E106" s="30">
        <v>1492000</v>
      </c>
      <c r="F106" s="42"/>
    </row>
    <row r="107" spans="1:6" ht="23.25" customHeight="1">
      <c r="A107" s="29">
        <v>6115</v>
      </c>
      <c r="B107" s="128" t="s">
        <v>29</v>
      </c>
      <c r="C107" s="129"/>
      <c r="D107" s="30">
        <v>121209220</v>
      </c>
      <c r="E107" s="30">
        <v>121209220</v>
      </c>
      <c r="F107" s="42"/>
    </row>
    <row r="108" spans="1:6" ht="17.25" customHeight="1">
      <c r="A108" s="82">
        <v>6149</v>
      </c>
      <c r="B108" s="130" t="s">
        <v>30</v>
      </c>
      <c r="C108" s="131"/>
      <c r="D108" s="32">
        <v>0</v>
      </c>
      <c r="E108" s="32">
        <v>0</v>
      </c>
      <c r="F108" s="42"/>
    </row>
    <row r="109" spans="1:6" ht="18" customHeight="1">
      <c r="A109" s="22">
        <v>6300</v>
      </c>
      <c r="B109" s="125" t="s">
        <v>31</v>
      </c>
      <c r="C109" s="125"/>
      <c r="D109" s="23">
        <f>SUM(D110:D114)</f>
        <v>4252359845</v>
      </c>
      <c r="E109" s="23">
        <f>SUM(E110:E114)</f>
        <v>4252359845</v>
      </c>
      <c r="F109" s="42"/>
    </row>
    <row r="110" spans="1:6" ht="25.5" customHeight="1">
      <c r="A110" s="25">
        <v>6301</v>
      </c>
      <c r="B110" s="126" t="s">
        <v>32</v>
      </c>
      <c r="C110" s="127"/>
      <c r="D110" s="26">
        <v>145783614</v>
      </c>
      <c r="E110" s="26">
        <v>145783614</v>
      </c>
      <c r="F110" s="42"/>
    </row>
    <row r="111" spans="1:6" ht="18.75" customHeight="1">
      <c r="A111" s="29">
        <v>6302</v>
      </c>
      <c r="B111" s="117" t="s">
        <v>33</v>
      </c>
      <c r="C111" s="118"/>
      <c r="D111" s="30">
        <v>24964094</v>
      </c>
      <c r="E111" s="30">
        <v>24964094</v>
      </c>
      <c r="F111" s="42"/>
    </row>
    <row r="112" spans="1:6" ht="18.75" customHeight="1">
      <c r="A112" s="29">
        <v>6303</v>
      </c>
      <c r="B112" s="119" t="s">
        <v>34</v>
      </c>
      <c r="C112" s="120"/>
      <c r="D112" s="30">
        <v>16660979</v>
      </c>
      <c r="E112" s="30">
        <v>16660979</v>
      </c>
      <c r="F112" s="42"/>
    </row>
    <row r="113" spans="1:25" ht="18" customHeight="1">
      <c r="A113" s="29">
        <v>6304</v>
      </c>
      <c r="B113" s="66" t="s">
        <v>37</v>
      </c>
      <c r="C113" s="67"/>
      <c r="D113" s="68">
        <v>8150969</v>
      </c>
      <c r="E113" s="68">
        <v>8150969</v>
      </c>
      <c r="F113" s="42"/>
    </row>
    <row r="114" spans="1:25" ht="18" customHeight="1">
      <c r="A114" s="84">
        <v>6449</v>
      </c>
      <c r="B114" s="128"/>
      <c r="C114" s="129"/>
      <c r="D114" s="83">
        <v>4056800189</v>
      </c>
      <c r="E114" s="83">
        <v>4056800189</v>
      </c>
      <c r="F114" s="42"/>
    </row>
    <row r="115" spans="1:25" ht="18" customHeight="1">
      <c r="A115" s="43"/>
      <c r="B115" s="10"/>
      <c r="C115" s="10"/>
      <c r="D115" s="42"/>
      <c r="E115" s="44"/>
      <c r="F115" s="42"/>
    </row>
    <row r="116" spans="1:25" ht="18" customHeight="1">
      <c r="A116" s="132" t="s">
        <v>74</v>
      </c>
      <c r="B116" s="133"/>
      <c r="C116" s="133"/>
      <c r="D116" s="133"/>
      <c r="E116" s="134"/>
    </row>
    <row r="117" spans="1:25" ht="18.75" customHeight="1">
      <c r="A117" s="132" t="s">
        <v>75</v>
      </c>
      <c r="B117" s="133"/>
      <c r="C117" s="133"/>
      <c r="D117" s="133"/>
      <c r="E117" s="134"/>
    </row>
    <row r="118" spans="1:25" ht="18.75" customHeight="1">
      <c r="A118" s="135" t="s">
        <v>76</v>
      </c>
      <c r="B118" s="112"/>
      <c r="C118" s="112"/>
      <c r="D118" s="112"/>
      <c r="E118" s="113"/>
      <c r="W118" s="4"/>
      <c r="Y118" s="4"/>
    </row>
    <row r="119" spans="1:25" s="4" customFormat="1" ht="18.75" customHeight="1">
      <c r="A119" s="45"/>
      <c r="B119" s="46"/>
      <c r="C119" s="46"/>
      <c r="D119" s="50">
        <f>SUM(D120:D120)</f>
        <v>154000000</v>
      </c>
      <c r="E119" s="50">
        <f>SUM(E120:E120)</f>
        <v>154000000</v>
      </c>
    </row>
    <row r="120" spans="1:25" s="4" customFormat="1" ht="21" customHeight="1">
      <c r="A120" s="45">
        <v>6449</v>
      </c>
      <c r="B120" s="47" t="s">
        <v>37</v>
      </c>
      <c r="C120" s="35"/>
      <c r="D120" s="35">
        <v>154000000</v>
      </c>
      <c r="E120" s="35">
        <v>154000000</v>
      </c>
    </row>
    <row r="121" spans="1:25" s="4" customFormat="1" ht="21" customHeight="1">
      <c r="A121" s="111" t="s">
        <v>99</v>
      </c>
      <c r="B121" s="112"/>
      <c r="C121" s="112"/>
      <c r="D121" s="112"/>
      <c r="E121" s="113"/>
    </row>
    <row r="122" spans="1:25" s="4" customFormat="1" ht="21" customHeight="1">
      <c r="A122" s="114" t="s">
        <v>100</v>
      </c>
      <c r="B122" s="114" t="s">
        <v>116</v>
      </c>
      <c r="C122" s="115" t="s">
        <v>101</v>
      </c>
      <c r="D122" s="115" t="s">
        <v>107</v>
      </c>
      <c r="E122" s="115" t="s">
        <v>108</v>
      </c>
      <c r="F122" s="115" t="s">
        <v>109</v>
      </c>
    </row>
    <row r="123" spans="1:25" s="4" customFormat="1" ht="21" customHeight="1">
      <c r="A123" s="114"/>
      <c r="B123" s="114"/>
      <c r="C123" s="116"/>
      <c r="D123" s="116"/>
      <c r="E123" s="116"/>
      <c r="F123" s="116"/>
    </row>
    <row r="124" spans="1:25" s="4" customFormat="1" ht="21" customHeight="1">
      <c r="A124" s="90">
        <v>1</v>
      </c>
      <c r="B124" s="85" t="s">
        <v>102</v>
      </c>
      <c r="C124" s="96"/>
      <c r="D124" s="93">
        <v>2195475000</v>
      </c>
      <c r="E124" s="93">
        <v>2195475000</v>
      </c>
      <c r="F124" s="94">
        <f t="shared" ref="F124:F135" si="1">C124+D124-E124</f>
        <v>0</v>
      </c>
    </row>
    <row r="125" spans="1:25" s="4" customFormat="1" ht="21" customHeight="1">
      <c r="A125" s="90">
        <v>2</v>
      </c>
      <c r="B125" s="85" t="s">
        <v>103</v>
      </c>
      <c r="C125" s="96"/>
      <c r="D125" s="93">
        <v>228900000</v>
      </c>
      <c r="E125" s="93">
        <v>228900000</v>
      </c>
      <c r="F125" s="94">
        <f t="shared" si="1"/>
        <v>0</v>
      </c>
    </row>
    <row r="126" spans="1:25" s="4" customFormat="1" ht="21" customHeight="1">
      <c r="A126" s="90">
        <v>3</v>
      </c>
      <c r="B126" s="85" t="s">
        <v>104</v>
      </c>
      <c r="C126" s="96"/>
      <c r="D126" s="93">
        <v>292730000</v>
      </c>
      <c r="E126" s="93">
        <v>292730000</v>
      </c>
      <c r="F126" s="94">
        <f t="shared" si="1"/>
        <v>0</v>
      </c>
    </row>
    <row r="127" spans="1:25" s="4" customFormat="1" ht="21" customHeight="1">
      <c r="A127" s="90">
        <v>4</v>
      </c>
      <c r="B127" s="85" t="s">
        <v>105</v>
      </c>
      <c r="C127" s="96"/>
      <c r="D127" s="93">
        <v>2195475000</v>
      </c>
      <c r="E127" s="93">
        <v>2195475000</v>
      </c>
      <c r="F127" s="94">
        <f t="shared" si="1"/>
        <v>0</v>
      </c>
    </row>
    <row r="128" spans="1:25" s="4" customFormat="1" ht="24.75" customHeight="1">
      <c r="A128" s="90">
        <v>5</v>
      </c>
      <c r="B128" s="85" t="s">
        <v>135</v>
      </c>
      <c r="C128" s="96"/>
      <c r="D128" s="93">
        <v>572693000</v>
      </c>
      <c r="E128" s="93">
        <v>572693000</v>
      </c>
      <c r="F128" s="94">
        <f t="shared" si="1"/>
        <v>0</v>
      </c>
    </row>
    <row r="129" spans="1:6" s="4" customFormat="1" ht="21" customHeight="1">
      <c r="A129" s="90">
        <v>6</v>
      </c>
      <c r="B129" s="85" t="s">
        <v>106</v>
      </c>
      <c r="C129" s="96"/>
      <c r="D129" s="93">
        <v>739570000</v>
      </c>
      <c r="E129" s="93">
        <v>739570000</v>
      </c>
      <c r="F129" s="94">
        <f t="shared" si="1"/>
        <v>0</v>
      </c>
    </row>
    <row r="130" spans="1:6" s="4" customFormat="1" ht="21" customHeight="1">
      <c r="A130" s="90">
        <v>7</v>
      </c>
      <c r="B130" s="91" t="s">
        <v>110</v>
      </c>
      <c r="C130" s="92"/>
      <c r="D130" s="93">
        <v>267418000</v>
      </c>
      <c r="E130" s="93">
        <v>267418000</v>
      </c>
      <c r="F130" s="94">
        <f t="shared" si="1"/>
        <v>0</v>
      </c>
    </row>
    <row r="131" spans="1:6" s="4" customFormat="1" ht="21" customHeight="1">
      <c r="A131" s="90">
        <v>8</v>
      </c>
      <c r="B131" s="91" t="s">
        <v>111</v>
      </c>
      <c r="C131" s="92"/>
      <c r="D131" s="93">
        <v>22616900</v>
      </c>
      <c r="E131" s="93">
        <v>22616900</v>
      </c>
      <c r="F131" s="94">
        <f t="shared" si="1"/>
        <v>0</v>
      </c>
    </row>
    <row r="132" spans="1:6" s="4" customFormat="1" ht="21" customHeight="1">
      <c r="A132" s="90">
        <v>9</v>
      </c>
      <c r="B132" s="91" t="s">
        <v>112</v>
      </c>
      <c r="C132" s="92"/>
      <c r="D132" s="93">
        <v>6000000</v>
      </c>
      <c r="E132" s="93">
        <v>6000000</v>
      </c>
      <c r="F132" s="94">
        <f t="shared" si="1"/>
        <v>0</v>
      </c>
    </row>
    <row r="133" spans="1:6" s="4" customFormat="1" ht="21" customHeight="1">
      <c r="A133" s="90">
        <v>10</v>
      </c>
      <c r="B133" s="91" t="s">
        <v>113</v>
      </c>
      <c r="C133" s="92"/>
      <c r="D133" s="93">
        <v>63000000</v>
      </c>
      <c r="E133" s="93">
        <v>63000000</v>
      </c>
      <c r="F133" s="94">
        <f t="shared" si="1"/>
        <v>0</v>
      </c>
    </row>
    <row r="134" spans="1:6" s="4" customFormat="1" ht="21" customHeight="1">
      <c r="A134" s="90">
        <v>11</v>
      </c>
      <c r="B134" s="91" t="s">
        <v>114</v>
      </c>
      <c r="C134" s="92"/>
      <c r="D134" s="88">
        <v>5476376</v>
      </c>
      <c r="E134" s="88">
        <v>5476376</v>
      </c>
      <c r="F134" s="94">
        <f t="shared" si="1"/>
        <v>0</v>
      </c>
    </row>
    <row r="135" spans="1:6" s="4" customFormat="1" ht="21" customHeight="1">
      <c r="A135" s="90">
        <v>12</v>
      </c>
      <c r="B135" s="91" t="s">
        <v>115</v>
      </c>
      <c r="C135" s="92"/>
      <c r="D135" s="88">
        <v>3513061</v>
      </c>
      <c r="E135" s="88">
        <v>3513061</v>
      </c>
      <c r="F135" s="94">
        <f t="shared" si="1"/>
        <v>0</v>
      </c>
    </row>
    <row r="136" spans="1:6" s="4" customFormat="1" ht="21" customHeight="1">
      <c r="A136" s="90"/>
      <c r="B136" s="97" t="s">
        <v>92</v>
      </c>
      <c r="C136" s="95">
        <f>SUM(C130:C135)</f>
        <v>0</v>
      </c>
      <c r="D136" s="95">
        <f>SUM(D124:D135)</f>
        <v>6592867337</v>
      </c>
      <c r="E136" s="95">
        <f>SUM(E124:E135)</f>
        <v>6592867337</v>
      </c>
      <c r="F136" s="95">
        <f>SUM(F124:F135)</f>
        <v>0</v>
      </c>
    </row>
    <row r="137" spans="1:6" s="4" customFormat="1" ht="21" customHeight="1">
      <c r="A137" s="111" t="s">
        <v>99</v>
      </c>
      <c r="B137" s="112"/>
      <c r="C137" s="112"/>
      <c r="D137" s="112"/>
      <c r="E137" s="113"/>
    </row>
    <row r="138" spans="1:6" s="4" customFormat="1" ht="21" customHeight="1">
      <c r="A138" s="114" t="s">
        <v>100</v>
      </c>
      <c r="B138" s="114" t="s">
        <v>116</v>
      </c>
      <c r="C138" s="115" t="s">
        <v>101</v>
      </c>
      <c r="D138" s="115" t="s">
        <v>107</v>
      </c>
      <c r="E138" s="115" t="s">
        <v>108</v>
      </c>
      <c r="F138" s="115" t="s">
        <v>109</v>
      </c>
    </row>
    <row r="139" spans="1:6" s="4" customFormat="1" ht="21" customHeight="1">
      <c r="A139" s="114"/>
      <c r="B139" s="114"/>
      <c r="C139" s="116"/>
      <c r="D139" s="116"/>
      <c r="E139" s="116"/>
      <c r="F139" s="116"/>
    </row>
    <row r="140" spans="1:6" s="4" customFormat="1" ht="21" customHeight="1">
      <c r="A140" s="90">
        <v>1</v>
      </c>
      <c r="B140" s="98" t="s">
        <v>117</v>
      </c>
      <c r="C140" s="87">
        <v>19930400</v>
      </c>
      <c r="D140" s="100">
        <v>30168000</v>
      </c>
      <c r="E140" s="100">
        <v>34054000</v>
      </c>
      <c r="F140" s="86">
        <f>C140+D140-E140</f>
        <v>16044400</v>
      </c>
    </row>
    <row r="141" spans="1:6" s="4" customFormat="1" ht="21" customHeight="1">
      <c r="A141" s="90">
        <v>2</v>
      </c>
      <c r="B141" s="98" t="s">
        <v>118</v>
      </c>
      <c r="C141" s="87">
        <v>1178109</v>
      </c>
      <c r="D141" s="100">
        <v>7219507000</v>
      </c>
      <c r="E141" s="100">
        <v>7218196735</v>
      </c>
      <c r="F141" s="86">
        <f t="shared" ref="F141:F156" si="2">C141+D141-E141</f>
        <v>2488374</v>
      </c>
    </row>
    <row r="142" spans="1:6" s="4" customFormat="1" ht="21" customHeight="1">
      <c r="A142" s="90">
        <v>3</v>
      </c>
      <c r="B142" s="98" t="s">
        <v>119</v>
      </c>
      <c r="C142" s="87">
        <v>4375965</v>
      </c>
      <c r="D142" s="100">
        <v>2794240000</v>
      </c>
      <c r="E142" s="100">
        <v>2798283726</v>
      </c>
      <c r="F142" s="86">
        <f t="shared" si="2"/>
        <v>332239</v>
      </c>
    </row>
    <row r="143" spans="1:6" s="4" customFormat="1" ht="21" customHeight="1">
      <c r="A143" s="90">
        <v>4</v>
      </c>
      <c r="B143" s="98" t="s">
        <v>120</v>
      </c>
      <c r="C143" s="87">
        <v>815800</v>
      </c>
      <c r="D143" s="100">
        <v>175638000</v>
      </c>
      <c r="E143" s="100">
        <v>176242000</v>
      </c>
      <c r="F143" s="86">
        <f t="shared" si="2"/>
        <v>211800</v>
      </c>
    </row>
    <row r="144" spans="1:6" s="4" customFormat="1" ht="21" customHeight="1">
      <c r="A144" s="90">
        <v>5</v>
      </c>
      <c r="B144" s="98" t="s">
        <v>121</v>
      </c>
      <c r="C144" s="87">
        <v>23094846</v>
      </c>
      <c r="D144" s="100">
        <v>1419041347</v>
      </c>
      <c r="E144" s="100">
        <f>1441827330-37665000</f>
        <v>1404162330</v>
      </c>
      <c r="F144" s="86">
        <f>C144+D144-E144</f>
        <v>37973863</v>
      </c>
    </row>
    <row r="145" spans="1:6" s="4" customFormat="1" ht="21" customHeight="1">
      <c r="A145" s="90">
        <v>6</v>
      </c>
      <c r="B145" s="98" t="s">
        <v>122</v>
      </c>
      <c r="C145" s="87"/>
      <c r="D145" s="100">
        <v>73912000</v>
      </c>
      <c r="E145" s="100">
        <v>73912000</v>
      </c>
      <c r="F145" s="86">
        <f t="shared" si="2"/>
        <v>0</v>
      </c>
    </row>
    <row r="146" spans="1:6" s="4" customFormat="1" ht="21" customHeight="1">
      <c r="A146" s="90">
        <v>7</v>
      </c>
      <c r="B146" s="98" t="s">
        <v>123</v>
      </c>
      <c r="C146" s="87"/>
      <c r="D146" s="100">
        <v>452557798</v>
      </c>
      <c r="E146" s="100">
        <v>452557798</v>
      </c>
      <c r="F146" s="86">
        <f t="shared" si="2"/>
        <v>0</v>
      </c>
    </row>
    <row r="147" spans="1:6" s="4" customFormat="1" ht="21" customHeight="1">
      <c r="A147" s="90">
        <v>8</v>
      </c>
      <c r="B147" s="98" t="s">
        <v>124</v>
      </c>
      <c r="C147" s="87"/>
      <c r="D147" s="100">
        <v>1977107804</v>
      </c>
      <c r="E147" s="100">
        <v>1977107804</v>
      </c>
      <c r="F147" s="86">
        <f t="shared" si="2"/>
        <v>0</v>
      </c>
    </row>
    <row r="148" spans="1:6" s="4" customFormat="1" ht="21" customHeight="1">
      <c r="A148" s="90">
        <v>9</v>
      </c>
      <c r="B148" s="98" t="s">
        <v>125</v>
      </c>
      <c r="C148" s="87">
        <v>624245</v>
      </c>
      <c r="D148" s="100">
        <v>176453000</v>
      </c>
      <c r="E148" s="100">
        <v>160343941</v>
      </c>
      <c r="F148" s="86">
        <f t="shared" si="2"/>
        <v>16733304</v>
      </c>
    </row>
    <row r="149" spans="1:6" s="4" customFormat="1" ht="21" customHeight="1">
      <c r="A149" s="90">
        <v>10</v>
      </c>
      <c r="B149" s="98" t="s">
        <v>126</v>
      </c>
      <c r="C149" s="87">
        <v>733173</v>
      </c>
      <c r="D149" s="100">
        <v>163632000</v>
      </c>
      <c r="E149" s="100">
        <v>164280471</v>
      </c>
      <c r="F149" s="86">
        <f t="shared" si="2"/>
        <v>84702</v>
      </c>
    </row>
    <row r="150" spans="1:6" s="4" customFormat="1" ht="21" customHeight="1">
      <c r="A150" s="90">
        <v>11</v>
      </c>
      <c r="B150" s="98" t="s">
        <v>127</v>
      </c>
      <c r="C150" s="87">
        <v>24454</v>
      </c>
      <c r="D150" s="100">
        <v>356727000</v>
      </c>
      <c r="E150" s="100">
        <v>356657499</v>
      </c>
      <c r="F150" s="86">
        <f t="shared" si="2"/>
        <v>93955</v>
      </c>
    </row>
    <row r="151" spans="1:6" s="4" customFormat="1" ht="21" customHeight="1">
      <c r="A151" s="90">
        <v>12</v>
      </c>
      <c r="B151" s="98" t="s">
        <v>128</v>
      </c>
      <c r="C151" s="87"/>
      <c r="D151" s="100">
        <v>126758600</v>
      </c>
      <c r="E151" s="100">
        <v>126758600</v>
      </c>
      <c r="F151" s="86">
        <f t="shared" si="2"/>
        <v>0</v>
      </c>
    </row>
    <row r="152" spans="1:6" s="4" customFormat="1" ht="26.1" customHeight="1">
      <c r="A152" s="90">
        <v>13</v>
      </c>
      <c r="B152" s="106" t="s">
        <v>129</v>
      </c>
      <c r="C152" s="87"/>
      <c r="D152" s="100">
        <v>789223591</v>
      </c>
      <c r="E152" s="100">
        <v>789223591</v>
      </c>
      <c r="F152" s="86">
        <f t="shared" si="2"/>
        <v>0</v>
      </c>
    </row>
    <row r="153" spans="1:6" ht="21.95" customHeight="1">
      <c r="A153" s="90">
        <v>14</v>
      </c>
      <c r="B153" s="98" t="s">
        <v>130</v>
      </c>
      <c r="C153" s="87">
        <v>4877</v>
      </c>
      <c r="D153" s="100">
        <v>48353789</v>
      </c>
      <c r="E153" s="100">
        <v>48358666.399999999</v>
      </c>
      <c r="F153" s="86">
        <f t="shared" si="2"/>
        <v>-0.39999999850988388</v>
      </c>
    </row>
    <row r="154" spans="1:6" ht="18.75" customHeight="1">
      <c r="A154" s="90">
        <v>15</v>
      </c>
      <c r="B154" s="98" t="s">
        <v>131</v>
      </c>
      <c r="C154" s="87"/>
      <c r="D154" s="100">
        <v>373882236</v>
      </c>
      <c r="E154" s="100">
        <v>373882236</v>
      </c>
      <c r="F154" s="86">
        <f t="shared" si="2"/>
        <v>0</v>
      </c>
    </row>
    <row r="155" spans="1:6" ht="16.5" customHeight="1">
      <c r="A155" s="90">
        <v>16</v>
      </c>
      <c r="B155" s="98" t="s">
        <v>132</v>
      </c>
      <c r="C155" s="87"/>
      <c r="D155" s="100">
        <v>148750000</v>
      </c>
      <c r="E155" s="100">
        <v>148652000</v>
      </c>
      <c r="F155" s="86">
        <f t="shared" si="2"/>
        <v>98000</v>
      </c>
    </row>
    <row r="156" spans="1:6" ht="17.25" customHeight="1">
      <c r="A156" s="90">
        <v>17</v>
      </c>
      <c r="B156" s="98" t="s">
        <v>133</v>
      </c>
      <c r="C156" s="87">
        <v>8509952</v>
      </c>
      <c r="D156" s="100">
        <v>24316983</v>
      </c>
      <c r="E156" s="100">
        <v>24546524</v>
      </c>
      <c r="F156" s="86">
        <f t="shared" si="2"/>
        <v>8280411</v>
      </c>
    </row>
    <row r="157" spans="1:6">
      <c r="A157" s="87"/>
      <c r="B157" s="99" t="s">
        <v>134</v>
      </c>
      <c r="C157" s="89">
        <f>SUM(C140:C156)</f>
        <v>59291821</v>
      </c>
      <c r="D157" s="89">
        <f>SUM(D140:D156)</f>
        <v>16350269148</v>
      </c>
      <c r="E157" s="89">
        <f>SUM(E140:E156)</f>
        <v>16327219921.4</v>
      </c>
      <c r="F157" s="89">
        <f>SUM(F140:F156)</f>
        <v>82341047.599999994</v>
      </c>
    </row>
    <row r="159" spans="1:6">
      <c r="D159" s="110" t="s">
        <v>138</v>
      </c>
      <c r="E159" s="110"/>
      <c r="F159" s="110"/>
    </row>
    <row r="160" spans="1:6">
      <c r="B160" s="102" t="s">
        <v>136</v>
      </c>
      <c r="D160" s="108" t="s">
        <v>0</v>
      </c>
      <c r="E160" s="108"/>
      <c r="F160" s="108"/>
    </row>
    <row r="161" spans="2:6">
      <c r="B161" s="103"/>
      <c r="D161" s="105"/>
      <c r="E161" s="105"/>
      <c r="F161" s="105"/>
    </row>
    <row r="162" spans="2:6">
      <c r="B162" s="104"/>
      <c r="D162" s="105"/>
      <c r="E162" s="105"/>
      <c r="F162" s="105"/>
    </row>
    <row r="163" spans="2:6">
      <c r="B163" s="105"/>
      <c r="D163" s="105"/>
      <c r="E163" s="105"/>
      <c r="F163" s="105"/>
    </row>
    <row r="164" spans="2:6">
      <c r="B164" s="105"/>
      <c r="D164" s="105"/>
      <c r="E164" s="105"/>
      <c r="F164" s="105"/>
    </row>
    <row r="165" spans="2:6">
      <c r="B165" s="105"/>
      <c r="D165" s="105"/>
      <c r="E165" s="105"/>
      <c r="F165" s="105"/>
    </row>
    <row r="166" spans="2:6">
      <c r="B166" s="101" t="s">
        <v>137</v>
      </c>
      <c r="D166" s="109" t="s">
        <v>1</v>
      </c>
      <c r="E166" s="109"/>
      <c r="F166" s="109"/>
    </row>
  </sheetData>
  <mergeCells count="115">
    <mergeCell ref="D18:E18"/>
    <mergeCell ref="B41:C41"/>
    <mergeCell ref="B42:C42"/>
    <mergeCell ref="B43:C43"/>
    <mergeCell ref="B44:C44"/>
    <mergeCell ref="B24:C24"/>
    <mergeCell ref="B25:C25"/>
    <mergeCell ref="B26:C26"/>
    <mergeCell ref="B27:C27"/>
    <mergeCell ref="B28:C28"/>
    <mergeCell ref="B29:C29"/>
    <mergeCell ref="B30:C30"/>
    <mergeCell ref="B31:C31"/>
    <mergeCell ref="A10:B10"/>
    <mergeCell ref="A11:B11"/>
    <mergeCell ref="A12:B12"/>
    <mergeCell ref="A13:B13"/>
    <mergeCell ref="A14:B14"/>
    <mergeCell ref="A1:C1"/>
    <mergeCell ref="A2:C2"/>
    <mergeCell ref="A4:F4"/>
    <mergeCell ref="A5:F5"/>
    <mergeCell ref="A9:B9"/>
    <mergeCell ref="B56:C56"/>
    <mergeCell ref="B32:C32"/>
    <mergeCell ref="B33:C33"/>
    <mergeCell ref="B34:C34"/>
    <mergeCell ref="B20:C20"/>
    <mergeCell ref="B21:C21"/>
    <mergeCell ref="B22:C22"/>
    <mergeCell ref="B23:C23"/>
    <mergeCell ref="B35:C35"/>
    <mergeCell ref="B39:C39"/>
    <mergeCell ref="B45:C45"/>
    <mergeCell ref="B69:C69"/>
    <mergeCell ref="B40:C40"/>
    <mergeCell ref="B78:C78"/>
    <mergeCell ref="B79:C79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59:C59"/>
    <mergeCell ref="B60:C60"/>
    <mergeCell ref="B61:C61"/>
    <mergeCell ref="B62:C62"/>
    <mergeCell ref="B72:C72"/>
    <mergeCell ref="B73:C73"/>
    <mergeCell ref="B74:C74"/>
    <mergeCell ref="B75:C75"/>
    <mergeCell ref="B76:C76"/>
    <mergeCell ref="B77:C77"/>
    <mergeCell ref="A118:E118"/>
    <mergeCell ref="B57:C57"/>
    <mergeCell ref="B58:C58"/>
    <mergeCell ref="A18:A19"/>
    <mergeCell ref="B18:C19"/>
    <mergeCell ref="B104:C104"/>
    <mergeCell ref="B105:C105"/>
    <mergeCell ref="B106:C106"/>
    <mergeCell ref="B103:C103"/>
    <mergeCell ref="B82:C82"/>
    <mergeCell ref="B83:C83"/>
    <mergeCell ref="B84:C84"/>
    <mergeCell ref="B87:C87"/>
    <mergeCell ref="B91:C91"/>
    <mergeCell ref="B85:C85"/>
    <mergeCell ref="B86:C86"/>
    <mergeCell ref="B99:C99"/>
    <mergeCell ref="B80:C80"/>
    <mergeCell ref="B81:C81"/>
    <mergeCell ref="B63:C63"/>
    <mergeCell ref="B64:C64"/>
    <mergeCell ref="B66:C66"/>
    <mergeCell ref="B67:C67"/>
    <mergeCell ref="B68:C68"/>
    <mergeCell ref="B102:C102"/>
    <mergeCell ref="B107:C107"/>
    <mergeCell ref="B108:C108"/>
    <mergeCell ref="B109:C109"/>
    <mergeCell ref="B110:C110"/>
    <mergeCell ref="B111:C111"/>
    <mergeCell ref="B114:C114"/>
    <mergeCell ref="A116:E116"/>
    <mergeCell ref="A117:E117"/>
    <mergeCell ref="D160:F160"/>
    <mergeCell ref="D166:F166"/>
    <mergeCell ref="D159:F159"/>
    <mergeCell ref="A3:B3"/>
    <mergeCell ref="A137:E137"/>
    <mergeCell ref="A138:A139"/>
    <mergeCell ref="B138:B139"/>
    <mergeCell ref="C138:C139"/>
    <mergeCell ref="D138:D139"/>
    <mergeCell ref="E138:E139"/>
    <mergeCell ref="F138:F139"/>
    <mergeCell ref="A122:A123"/>
    <mergeCell ref="B122:B123"/>
    <mergeCell ref="C122:C123"/>
    <mergeCell ref="D122:D123"/>
    <mergeCell ref="E122:E123"/>
    <mergeCell ref="F122:F123"/>
    <mergeCell ref="B70:C70"/>
    <mergeCell ref="B71:C71"/>
    <mergeCell ref="A121:E121"/>
    <mergeCell ref="B112:C112"/>
    <mergeCell ref="B98:C98"/>
    <mergeCell ref="B100:C100"/>
    <mergeCell ref="B101:C101"/>
  </mergeCells>
  <pageMargins left="0.6" right="0" top="0.5" bottom="0.5" header="0.25" footer="0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 nam-2020</vt:lpstr>
      <vt:lpstr>'TM nam-2020'!Print_Titles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Thanh Xuan</dc:creator>
  <cp:lastModifiedBy>Admin</cp:lastModifiedBy>
  <cp:lastPrinted>2020-10-12T07:52:54Z</cp:lastPrinted>
  <dcterms:created xsi:type="dcterms:W3CDTF">2018-01-24T09:52:00Z</dcterms:created>
  <dcterms:modified xsi:type="dcterms:W3CDTF">2021-01-08T12:26:25Z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